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<sst xmlns="http://schemas.openxmlformats.org/spreadsheetml/2006/main" count="205" uniqueCount="169">
  <si>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</si>
  <si>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</si>
  <si>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</si>
  <si>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</si>
  <si>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</si>
  <si>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</si>
  <si>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</si>
  <si>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</si>
  <si>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</si>
  <si>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</si>
  <si>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</si>
  <si>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</si>
  <si>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</si>
  <si>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</si>
  <si>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</si>
  <si>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</si>
  <si>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</si>
  <si>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</si>
  <si>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</si>
  <si>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</si>
  <si>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TALETE</t>
  </si>
  <si>
    <t>00195 ROMA (RM) Via Gabriele Camozzi, 2 C.F. 97021010588 C.M. RMPS48000T</t>
  </si>
  <si>
    <t>8W00923471 del 05/12/2014</t>
  </si>
  <si>
    <t>37/PA del 22/12/2014</t>
  </si>
  <si>
    <t>36/PA del 19/12/2014</t>
  </si>
  <si>
    <t>2/178 del 16/12/2014</t>
  </si>
  <si>
    <t>2014061 del 17/12/2014</t>
  </si>
  <si>
    <t>1221/14 del 29/11/2014</t>
  </si>
  <si>
    <t>14/SC/2015 del 29/01/2015</t>
  </si>
  <si>
    <t>37/SC/2015 del 10/02/2015</t>
  </si>
  <si>
    <t>15/SC/2015 del 29/01/2015</t>
  </si>
  <si>
    <t>21 del 23/01/2015</t>
  </si>
  <si>
    <t>76 del 16/02/2015</t>
  </si>
  <si>
    <t>6 del 05/01/2015</t>
  </si>
  <si>
    <t>144E del 13/01/2015</t>
  </si>
  <si>
    <t>143E del 13/01/2015</t>
  </si>
  <si>
    <t>878/2014 del 13/11/2014</t>
  </si>
  <si>
    <t>196/EL del 07/02/2015</t>
  </si>
  <si>
    <t>2/179 del 16/12/2014</t>
  </si>
  <si>
    <t>146434957 del 29/12/2014</t>
  </si>
  <si>
    <t>5 del 05/01/2015</t>
  </si>
  <si>
    <t>8715004362 del 23/01/2015</t>
  </si>
  <si>
    <t>7 del 05/01/2015</t>
  </si>
  <si>
    <t>915E del 06/02/2015</t>
  </si>
  <si>
    <t>120/1 del 30/01/2015</t>
  </si>
  <si>
    <t>121/1 del 30/01/2015</t>
  </si>
  <si>
    <t>2-2014 N.2421 del 10/12/2014</t>
  </si>
  <si>
    <t>59 del 04/03/2015</t>
  </si>
  <si>
    <t>77 del 17/02/2015</t>
  </si>
  <si>
    <t>238 del 10/03/2015</t>
  </si>
  <si>
    <t>215 del 05/02/2015</t>
  </si>
  <si>
    <t>56/2015/T del 21/02/2015</t>
  </si>
  <si>
    <t>9/PA del 18/02/2015</t>
  </si>
  <si>
    <t>2015PA0000239 del 31/01/2015</t>
  </si>
  <si>
    <t>191/2015 del 17/02/2015</t>
  </si>
  <si>
    <t>8715053948 del 13/03/2015</t>
  </si>
  <si>
    <t>340 del 21/03/2015</t>
  </si>
  <si>
    <t>186/SC/2015 del 19/03/2015</t>
  </si>
  <si>
    <t>7 del 11/02/2015</t>
  </si>
  <si>
    <t>4 del 25/02/2015</t>
  </si>
  <si>
    <t>175 del 05/03/2015</t>
  </si>
  <si>
    <t>364 del 23/03/2015</t>
  </si>
  <si>
    <t>19/PA del 18/03/2015</t>
  </si>
  <si>
    <t>8715072237 del 02/04/2015</t>
  </si>
  <si>
    <t>374/PA del 16/03/2015</t>
  </si>
  <si>
    <t>FATTPA 1_15 del 26/03/2015</t>
  </si>
  <si>
    <t>8715078300 del 09/04/2015</t>
  </si>
  <si>
    <t>34 del 22/04/2015</t>
  </si>
  <si>
    <t>04/2015 del 07/04/2015</t>
  </si>
  <si>
    <t>03/2015 del 03/04/2015</t>
  </si>
  <si>
    <t>8715084217 del 17/04/2015</t>
  </si>
  <si>
    <t>20154G01442 del 17/04/2015</t>
  </si>
  <si>
    <t>67 del 02/04/2015</t>
  </si>
  <si>
    <t>8W00120128 del 05/02/2015</t>
  </si>
  <si>
    <t>8W00284100 del 07/04/2015</t>
  </si>
  <si>
    <t>514/1 del 30/04/2015</t>
  </si>
  <si>
    <t>2337E del 21/04/2015</t>
  </si>
  <si>
    <t>34/PA del 05/05/2015</t>
  </si>
  <si>
    <t>32/PA del 30/04/2015</t>
  </si>
  <si>
    <t>12 del 26/03/2015</t>
  </si>
  <si>
    <t>13/E del 27/04/2015</t>
  </si>
  <si>
    <t>39 del 07/05/2015</t>
  </si>
  <si>
    <t>001951 del 14/05/2015</t>
  </si>
  <si>
    <t>5 del 08/05/2015</t>
  </si>
  <si>
    <t>6 del 09/05/2015</t>
  </si>
  <si>
    <t>000029/PA del 30/04/2015</t>
  </si>
  <si>
    <t>3/100 del 19/05/2015</t>
  </si>
  <si>
    <t>002/X del 03/02/2015</t>
  </si>
  <si>
    <t>8715118126 del 26/05/2015</t>
  </si>
  <si>
    <t>15-0315 del 11/05/2015</t>
  </si>
  <si>
    <t>G156001459 del 21/05/2015</t>
  </si>
  <si>
    <t>2PA2015 del 18/05/2015</t>
  </si>
  <si>
    <t>1PA2015 del 18/05/2015</t>
  </si>
  <si>
    <t>430/15 del 22/05/2015</t>
  </si>
  <si>
    <t>00015PA del 16/06/2015</t>
  </si>
  <si>
    <t>021/X del 05/06/2015</t>
  </si>
  <si>
    <t>8W00431255 del 05/06/2015</t>
  </si>
  <si>
    <t>127/ PA del 17/06/2015</t>
  </si>
  <si>
    <t>123/ PA del 16/06/2015</t>
  </si>
  <si>
    <t>8715145795 del 30/06/2015</t>
  </si>
  <si>
    <t>814/1 del 30/06/2015</t>
  </si>
  <si>
    <t>63/PA del 26/06/2015</t>
  </si>
  <si>
    <t>21/PA del 30/06/2015</t>
  </si>
  <si>
    <t>15/PA del 30/06/2015</t>
  </si>
  <si>
    <t>1112 del 29/05/2015</t>
  </si>
  <si>
    <t>1083 del 28/05/2015</t>
  </si>
  <si>
    <t>1120 del 29/05/2015</t>
  </si>
  <si>
    <t>1105 del 28/05/2015</t>
  </si>
  <si>
    <t>145 del 29/05/2015</t>
  </si>
  <si>
    <t>138 del 25/06/2015</t>
  </si>
  <si>
    <t>3 del 30/06/2015</t>
  </si>
  <si>
    <t>IPA/2015/11 del 15/07/2015</t>
  </si>
  <si>
    <t>233 del 30/06/2015</t>
  </si>
  <si>
    <t>3/2015/PA del 07/08/2015</t>
  </si>
  <si>
    <t>05/2015 del 31/07/2015</t>
  </si>
  <si>
    <t>21/2015 del 31/07/2015</t>
  </si>
  <si>
    <t>940/1 del 30/07/2015</t>
  </si>
  <si>
    <t>15/2015 del 30/06/2015</t>
  </si>
  <si>
    <t>16/2015 del 03/07/2015</t>
  </si>
  <si>
    <t>19/2015 del 20/07/2015</t>
  </si>
  <si>
    <t>20/2015 del 27/07/2015</t>
  </si>
  <si>
    <t>8715167162 del 20/07/2015</t>
  </si>
  <si>
    <t>15000008 del 16/06/2015</t>
  </si>
  <si>
    <t>G156007338 del 06/08/2015</t>
  </si>
  <si>
    <t>57/PA del 15/07/2015</t>
  </si>
  <si>
    <t>8715187153 del 11/08/2015</t>
  </si>
  <si>
    <t>000054/PA del 31/07/2015</t>
  </si>
  <si>
    <t>00694/15 del 31/07/2015</t>
  </si>
  <si>
    <t>8W00587983 del 06/08/2015</t>
  </si>
  <si>
    <t>74/PA del 03/09/2015</t>
  </si>
  <si>
    <t>22/2015 del 07/08/2015</t>
  </si>
  <si>
    <t>07/2015 del 17/09/2015</t>
  </si>
  <si>
    <t>06/2015 del 17/09/2015</t>
  </si>
  <si>
    <t>08/2015 del 17/09/2015</t>
  </si>
  <si>
    <t>8715217670 del 17/09/2015</t>
  </si>
  <si>
    <t>86/2015/EC del 02/10/2015</t>
  </si>
  <si>
    <t>00762/15 del 29/09/2015</t>
  </si>
  <si>
    <t>3038E del 29/09/2015</t>
  </si>
  <si>
    <t>1139 del 22/09/2015</t>
  </si>
  <si>
    <t>24/2015 del 28/09/2015</t>
  </si>
  <si>
    <t>23/2015 del 28/09/2015</t>
  </si>
  <si>
    <t>8W00732789 del 06/10/2015</t>
  </si>
  <si>
    <t>93/PA del 05/11/2015</t>
  </si>
  <si>
    <t>520 del 07/10/2015</t>
  </si>
  <si>
    <t>1354/2015 del 22/10/2015</t>
  </si>
  <si>
    <t>8715249213 del 23/10/2015</t>
  </si>
  <si>
    <t>1212/PA del 13/09/2015</t>
  </si>
  <si>
    <t>3098/PA del 18/09/2015</t>
  </si>
  <si>
    <t>37_2015 del 12/11/2015</t>
  </si>
  <si>
    <t>2015PA0011570 del 31/10/2015</t>
  </si>
  <si>
    <t>8715275802 del 16/11/2015</t>
  </si>
  <si>
    <t>87 PA del 13/10/2015</t>
  </si>
  <si>
    <t>1825 del 06/10/2015</t>
  </si>
  <si>
    <t>1854 del 13/10/2015</t>
  </si>
  <si>
    <t>1810 del 05/10/2015</t>
  </si>
  <si>
    <t>1976 del 27/10/2015</t>
  </si>
  <si>
    <t>1935 del 21/10/2015</t>
  </si>
  <si>
    <t>13/Reg. vendite 3 del 11/11/2015</t>
  </si>
  <si>
    <t>15000015 del 01/10/2015</t>
  </si>
  <si>
    <t>1608/V 2015 del 30/10/2015</t>
  </si>
  <si>
    <t>2015162 del 19/11/2015</t>
  </si>
  <si>
    <t>2343 del 29/11/2015</t>
  </si>
  <si>
    <t>1560/2015 del 03/12/2015</t>
  </si>
  <si>
    <t>G156015157 del 03/12/2015</t>
  </si>
  <si>
    <t>8715310376 del 07/12/2015</t>
  </si>
  <si>
    <t>25/2015 del 28/09/2015</t>
  </si>
  <si>
    <t>FATTPA 52_15 del 27/11/2015</t>
  </si>
  <si>
    <t>8415002322 del 11/12/2015</t>
  </si>
  <si>
    <t>232/E/2015 del 16/12/2015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</si>
</sst>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4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2015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159</v>
      </c>
      <c r="B10" s="37"/>
      <c r="C10" s="50">
        <f>SUM(C16:D19)</f>
        <v>265785.66000000003</v>
      </c>
      <c r="D10" s="37"/>
      <c r="E10" s="38">
        <f>('Trimestre 1'!H1+'Trimestre 2'!H1+'Trimestre 3'!H1+'Trimestre 4'!H1)/C10</f>
        <v>-8.46411804158283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44</v>
      </c>
      <c r="C16" s="51">
        <f>'Trimestre 1'!B1</f>
        <v>133746.95</v>
      </c>
      <c r="D16" s="52"/>
      <c r="E16" s="51">
        <f>'Trimestre 1'!G1</f>
        <v>-10.122634422691506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40</v>
      </c>
      <c r="C17" s="51">
        <f>'Trimestre 2'!B1</f>
        <v>73190.42000000001</v>
      </c>
      <c r="D17" s="52"/>
      <c r="E17" s="51">
        <f>'Trimestre 2'!G1</f>
        <v>-10.361159015073282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40</v>
      </c>
      <c r="C18" s="51">
        <f>'Trimestre 3'!B1</f>
        <v>36483.69</v>
      </c>
      <c r="D18" s="52"/>
      <c r="E18" s="51">
        <f>'Trimestre 3'!G1</f>
        <v>3.2673860566187245</v>
      </c>
      <c r="F18" s="53"/>
    </row>
    <row r="19" spans="1:6" ht="21.75" customHeight="1" thickBot="1">
      <c r="A19" s="24" t="s">
        <v>18</v>
      </c>
      <c r="B19" s="25">
        <f>'Trimestre 4'!C1</f>
        <v>35</v>
      </c>
      <c r="C19" s="47">
        <f>'Trimestre 4'!B1</f>
        <v>22364.6</v>
      </c>
      <c r="D19" s="49"/>
      <c r="E19" s="47">
        <f>'Trimestre 4'!G1</f>
        <v>-11.47520814143781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133746.95</v>
      </c>
      <c r="C1">
        <f>COUNTA(A4:A203)</f>
        <v>44</v>
      </c>
      <c r="G1" s="20">
        <f>IF(B1&lt;&gt;0,H1/B1,0)</f>
        <v>-10.122634422691506</v>
      </c>
      <c r="H1" s="19">
        <f>SUM(H4:H195)</f>
        <v>-1353871.48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134</v>
      </c>
      <c r="C4" s="17">
        <v>42019</v>
      </c>
      <c r="D4" s="17">
        <v>42018</v>
      </c>
      <c r="E4" s="17"/>
      <c r="F4" s="17"/>
      <c r="G4" s="1">
        <f>D4-C4-(F4-E4)</f>
        <v>-1</v>
      </c>
      <c r="H4" s="16">
        <f>B4*G4</f>
        <v>-134</v>
      </c>
    </row>
    <row r="5" spans="1:8" ht="15">
      <c r="A5" s="28" t="s">
        <v>23</v>
      </c>
      <c r="B5" s="16">
        <v>97.6</v>
      </c>
      <c r="C5" s="17">
        <v>42027</v>
      </c>
      <c r="D5" s="17">
        <v>42025</v>
      </c>
      <c r="E5" s="17"/>
      <c r="F5" s="17"/>
      <c r="G5" s="1">
        <f aca="true" t="shared" si="0" ref="G5:G68">D5-C5-(F5-E5)</f>
        <v>-2</v>
      </c>
      <c r="H5" s="16">
        <f aca="true" t="shared" si="1" ref="H5:H68">B5*G5</f>
        <v>-195.2</v>
      </c>
    </row>
    <row r="6" spans="1:8" ht="15">
      <c r="A6" s="28" t="s">
        <v>24</v>
      </c>
      <c r="B6" s="16">
        <v>140.3</v>
      </c>
      <c r="C6" s="17">
        <v>42027</v>
      </c>
      <c r="D6" s="17">
        <v>42025</v>
      </c>
      <c r="E6" s="17"/>
      <c r="F6" s="17"/>
      <c r="G6" s="1">
        <f t="shared" si="0"/>
        <v>-2</v>
      </c>
      <c r="H6" s="16">
        <f t="shared" si="1"/>
        <v>-280.6</v>
      </c>
    </row>
    <row r="7" spans="1:8" ht="15">
      <c r="A7" s="28" t="s">
        <v>25</v>
      </c>
      <c r="B7" s="16">
        <v>2264.32</v>
      </c>
      <c r="C7" s="17">
        <v>42035</v>
      </c>
      <c r="D7" s="17">
        <v>42026</v>
      </c>
      <c r="E7" s="17"/>
      <c r="F7" s="17"/>
      <c r="G7" s="1">
        <f t="shared" si="0"/>
        <v>-9</v>
      </c>
      <c r="H7" s="16">
        <f t="shared" si="1"/>
        <v>-20378.88</v>
      </c>
    </row>
    <row r="8" spans="1:8" ht="15">
      <c r="A8" s="28" t="s">
        <v>26</v>
      </c>
      <c r="B8" s="16">
        <v>3104.78</v>
      </c>
      <c r="C8" s="17">
        <v>42044</v>
      </c>
      <c r="D8" s="17">
        <v>42030</v>
      </c>
      <c r="E8" s="17"/>
      <c r="F8" s="17"/>
      <c r="G8" s="1">
        <f t="shared" si="0"/>
        <v>-14</v>
      </c>
      <c r="H8" s="16">
        <f t="shared" si="1"/>
        <v>-43466.920000000006</v>
      </c>
    </row>
    <row r="9" spans="1:8" ht="15">
      <c r="A9" s="28" t="s">
        <v>27</v>
      </c>
      <c r="B9" s="16">
        <v>284.87</v>
      </c>
      <c r="C9" s="17">
        <v>42022</v>
      </c>
      <c r="D9" s="17">
        <v>42030</v>
      </c>
      <c r="E9" s="17"/>
      <c r="F9" s="17"/>
      <c r="G9" s="1">
        <f t="shared" si="0"/>
        <v>8</v>
      </c>
      <c r="H9" s="16">
        <f t="shared" si="1"/>
        <v>2278.96</v>
      </c>
    </row>
    <row r="10" spans="1:8" ht="15">
      <c r="A10" s="28" t="s">
        <v>28</v>
      </c>
      <c r="B10" s="16">
        <v>4059</v>
      </c>
      <c r="C10" s="17">
        <v>42033</v>
      </c>
      <c r="D10" s="17">
        <v>42039</v>
      </c>
      <c r="E10" s="17"/>
      <c r="F10" s="17"/>
      <c r="G10" s="1">
        <f t="shared" si="0"/>
        <v>6</v>
      </c>
      <c r="H10" s="16">
        <f t="shared" si="1"/>
        <v>24354</v>
      </c>
    </row>
    <row r="11" spans="1:8" ht="15">
      <c r="A11" s="28" t="s">
        <v>29</v>
      </c>
      <c r="B11" s="16">
        <v>0</v>
      </c>
      <c r="C11" s="17">
        <v>42045</v>
      </c>
      <c r="D11" s="17">
        <v>42039</v>
      </c>
      <c r="E11" s="17"/>
      <c r="F11" s="17"/>
      <c r="G11" s="1">
        <f t="shared" si="0"/>
        <v>-6</v>
      </c>
      <c r="H11" s="16">
        <f t="shared" si="1"/>
        <v>0</v>
      </c>
    </row>
    <row r="12" spans="1:8" ht="15">
      <c r="A12" s="28" t="s">
        <v>30</v>
      </c>
      <c r="B12" s="16">
        <v>5181.5</v>
      </c>
      <c r="C12" s="17">
        <v>42033</v>
      </c>
      <c r="D12" s="17">
        <v>42039</v>
      </c>
      <c r="E12" s="17"/>
      <c r="F12" s="17"/>
      <c r="G12" s="1">
        <f t="shared" si="0"/>
        <v>6</v>
      </c>
      <c r="H12" s="16">
        <f t="shared" si="1"/>
        <v>31089</v>
      </c>
    </row>
    <row r="13" spans="1:8" ht="15">
      <c r="A13" s="28" t="s">
        <v>31</v>
      </c>
      <c r="B13" s="16">
        <v>7110</v>
      </c>
      <c r="C13" s="17">
        <v>42065</v>
      </c>
      <c r="D13" s="17">
        <v>42039</v>
      </c>
      <c r="E13" s="17"/>
      <c r="F13" s="17"/>
      <c r="G13" s="1">
        <f t="shared" si="0"/>
        <v>-26</v>
      </c>
      <c r="H13" s="16">
        <f t="shared" si="1"/>
        <v>-184860</v>
      </c>
    </row>
    <row r="14" spans="1:8" ht="15">
      <c r="A14" s="28" t="s">
        <v>32</v>
      </c>
      <c r="B14" s="16">
        <v>0</v>
      </c>
      <c r="C14" s="17">
        <v>42066</v>
      </c>
      <c r="D14" s="17">
        <v>42039</v>
      </c>
      <c r="E14" s="17"/>
      <c r="F14" s="17"/>
      <c r="G14" s="1">
        <f t="shared" si="0"/>
        <v>-27</v>
      </c>
      <c r="H14" s="16">
        <f t="shared" si="1"/>
        <v>0</v>
      </c>
    </row>
    <row r="15" spans="1:8" ht="15">
      <c r="A15" s="28" t="s">
        <v>33</v>
      </c>
      <c r="B15" s="16">
        <v>650</v>
      </c>
      <c r="C15" s="17">
        <v>42039</v>
      </c>
      <c r="D15" s="17">
        <v>42041</v>
      </c>
      <c r="E15" s="17"/>
      <c r="F15" s="17"/>
      <c r="G15" s="1">
        <f t="shared" si="0"/>
        <v>2</v>
      </c>
      <c r="H15" s="16">
        <f t="shared" si="1"/>
        <v>1300</v>
      </c>
    </row>
    <row r="16" spans="1:8" ht="15">
      <c r="A16" s="28" t="s">
        <v>34</v>
      </c>
      <c r="B16" s="16">
        <v>350</v>
      </c>
      <c r="C16" s="17">
        <v>42047</v>
      </c>
      <c r="D16" s="17">
        <v>42045</v>
      </c>
      <c r="E16" s="17"/>
      <c r="F16" s="17"/>
      <c r="G16" s="1">
        <f t="shared" si="0"/>
        <v>-2</v>
      </c>
      <c r="H16" s="16">
        <f t="shared" si="1"/>
        <v>-700</v>
      </c>
    </row>
    <row r="17" spans="1:8" ht="15">
      <c r="A17" s="28" t="s">
        <v>35</v>
      </c>
      <c r="B17" s="16">
        <v>540</v>
      </c>
      <c r="C17" s="17">
        <v>42047</v>
      </c>
      <c r="D17" s="17">
        <v>42045</v>
      </c>
      <c r="E17" s="17"/>
      <c r="F17" s="17"/>
      <c r="G17" s="1">
        <f t="shared" si="0"/>
        <v>-2</v>
      </c>
      <c r="H17" s="16">
        <f t="shared" si="1"/>
        <v>-1080</v>
      </c>
    </row>
    <row r="18" spans="1:8" ht="15">
      <c r="A18" s="28" t="s">
        <v>36</v>
      </c>
      <c r="B18" s="16">
        <v>3310</v>
      </c>
      <c r="C18" s="17">
        <v>42074</v>
      </c>
      <c r="D18" s="17">
        <v>42047</v>
      </c>
      <c r="E18" s="17"/>
      <c r="F18" s="17"/>
      <c r="G18" s="1">
        <f t="shared" si="0"/>
        <v>-27</v>
      </c>
      <c r="H18" s="16">
        <f t="shared" si="1"/>
        <v>-89370</v>
      </c>
    </row>
    <row r="19" spans="1:8" ht="15">
      <c r="A19" s="28" t="s">
        <v>37</v>
      </c>
      <c r="B19" s="16">
        <v>193.5</v>
      </c>
      <c r="C19" s="17">
        <v>42072</v>
      </c>
      <c r="D19" s="17">
        <v>42047</v>
      </c>
      <c r="E19" s="17"/>
      <c r="F19" s="17"/>
      <c r="G19" s="1">
        <f t="shared" si="0"/>
        <v>-25</v>
      </c>
      <c r="H19" s="16">
        <f t="shared" si="1"/>
        <v>-4837.5</v>
      </c>
    </row>
    <row r="20" spans="1:8" ht="15">
      <c r="A20" s="28" t="s">
        <v>38</v>
      </c>
      <c r="B20" s="16">
        <v>2379</v>
      </c>
      <c r="C20" s="17">
        <v>42035</v>
      </c>
      <c r="D20" s="17">
        <v>42047</v>
      </c>
      <c r="E20" s="17"/>
      <c r="F20" s="17"/>
      <c r="G20" s="1">
        <f t="shared" si="0"/>
        <v>12</v>
      </c>
      <c r="H20" s="16">
        <f t="shared" si="1"/>
        <v>28548</v>
      </c>
    </row>
    <row r="21" spans="1:8" ht="15">
      <c r="A21" s="28" t="s">
        <v>39</v>
      </c>
      <c r="B21" s="16">
        <v>164.9</v>
      </c>
      <c r="C21" s="17">
        <v>42035</v>
      </c>
      <c r="D21" s="17">
        <v>42051</v>
      </c>
      <c r="E21" s="17"/>
      <c r="F21" s="17"/>
      <c r="G21" s="1">
        <f t="shared" si="0"/>
        <v>16</v>
      </c>
      <c r="H21" s="16">
        <f t="shared" si="1"/>
        <v>2638.4</v>
      </c>
    </row>
    <row r="22" spans="1:8" ht="15">
      <c r="A22" s="28" t="s">
        <v>40</v>
      </c>
      <c r="B22" s="16">
        <v>3010</v>
      </c>
      <c r="C22" s="17">
        <v>42039</v>
      </c>
      <c r="D22" s="17">
        <v>42051</v>
      </c>
      <c r="E22" s="17"/>
      <c r="F22" s="17"/>
      <c r="G22" s="1">
        <f t="shared" si="0"/>
        <v>12</v>
      </c>
      <c r="H22" s="16">
        <f t="shared" si="1"/>
        <v>36120</v>
      </c>
    </row>
    <row r="23" spans="1:8" ht="15">
      <c r="A23" s="28" t="s">
        <v>41</v>
      </c>
      <c r="B23" s="16">
        <v>128.82</v>
      </c>
      <c r="C23" s="17">
        <v>42057</v>
      </c>
      <c r="D23" s="17">
        <v>42051</v>
      </c>
      <c r="E23" s="17"/>
      <c r="F23" s="17"/>
      <c r="G23" s="1">
        <f t="shared" si="0"/>
        <v>-6</v>
      </c>
      <c r="H23" s="16">
        <f t="shared" si="1"/>
        <v>-772.92</v>
      </c>
    </row>
    <row r="24" spans="1:8" ht="15">
      <c r="A24" s="28" t="s">
        <v>42</v>
      </c>
      <c r="B24" s="16">
        <v>1170</v>
      </c>
      <c r="C24" s="17">
        <v>42039</v>
      </c>
      <c r="D24" s="17">
        <v>42061</v>
      </c>
      <c r="E24" s="17"/>
      <c r="F24" s="17"/>
      <c r="G24" s="1">
        <f t="shared" si="0"/>
        <v>22</v>
      </c>
      <c r="H24" s="16">
        <f t="shared" si="1"/>
        <v>25740</v>
      </c>
    </row>
    <row r="25" spans="1:8" ht="15">
      <c r="A25" s="28" t="s">
        <v>28</v>
      </c>
      <c r="B25" s="16">
        <v>0</v>
      </c>
      <c r="C25" s="17">
        <v>42033</v>
      </c>
      <c r="D25" s="17">
        <v>42061</v>
      </c>
      <c r="E25" s="17"/>
      <c r="F25" s="17"/>
      <c r="G25" s="1">
        <f t="shared" si="0"/>
        <v>28</v>
      </c>
      <c r="H25" s="16">
        <f t="shared" si="1"/>
        <v>0</v>
      </c>
    </row>
    <row r="26" spans="1:8" ht="15">
      <c r="A26" s="28" t="s">
        <v>29</v>
      </c>
      <c r="B26" s="16">
        <v>12175</v>
      </c>
      <c r="C26" s="17">
        <v>42045</v>
      </c>
      <c r="D26" s="17">
        <v>42061</v>
      </c>
      <c r="E26" s="17"/>
      <c r="F26" s="17"/>
      <c r="G26" s="1">
        <f t="shared" si="0"/>
        <v>16</v>
      </c>
      <c r="H26" s="16">
        <f t="shared" si="1"/>
        <v>194800</v>
      </c>
    </row>
    <row r="27" spans="1:8" ht="15">
      <c r="A27" s="28" t="s">
        <v>43</v>
      </c>
      <c r="B27" s="16">
        <v>2030</v>
      </c>
      <c r="C27" s="17">
        <v>42071</v>
      </c>
      <c r="D27" s="17">
        <v>42061</v>
      </c>
      <c r="E27" s="17"/>
      <c r="F27" s="17"/>
      <c r="G27" s="1">
        <f t="shared" si="0"/>
        <v>-10</v>
      </c>
      <c r="H27" s="16">
        <f t="shared" si="1"/>
        <v>-20300</v>
      </c>
    </row>
    <row r="28" spans="1:8" ht="15">
      <c r="A28" s="28" t="s">
        <v>44</v>
      </c>
      <c r="B28" s="16">
        <v>75.6</v>
      </c>
      <c r="C28" s="17">
        <v>42064</v>
      </c>
      <c r="D28" s="17">
        <v>42061</v>
      </c>
      <c r="E28" s="17"/>
      <c r="F28" s="17"/>
      <c r="G28" s="1">
        <f t="shared" si="0"/>
        <v>-3</v>
      </c>
      <c r="H28" s="16">
        <f t="shared" si="1"/>
        <v>-226.79999999999998</v>
      </c>
    </row>
    <row r="29" spans="1:8" ht="15">
      <c r="A29" s="28" t="s">
        <v>45</v>
      </c>
      <c r="B29" s="16">
        <v>140.8</v>
      </c>
      <c r="C29" s="17">
        <v>42064</v>
      </c>
      <c r="D29" s="17">
        <v>42061</v>
      </c>
      <c r="E29" s="17"/>
      <c r="F29" s="17"/>
      <c r="G29" s="1">
        <f t="shared" si="0"/>
        <v>-3</v>
      </c>
      <c r="H29" s="16">
        <f t="shared" si="1"/>
        <v>-422.40000000000003</v>
      </c>
    </row>
    <row r="30" spans="1:8" ht="15">
      <c r="A30" s="28" t="s">
        <v>46</v>
      </c>
      <c r="B30" s="16">
        <v>20.66</v>
      </c>
      <c r="C30" s="17">
        <v>42063</v>
      </c>
      <c r="D30" s="17">
        <v>42061</v>
      </c>
      <c r="E30" s="17"/>
      <c r="F30" s="17"/>
      <c r="G30" s="1">
        <f t="shared" si="0"/>
        <v>-2</v>
      </c>
      <c r="H30" s="16">
        <f t="shared" si="1"/>
        <v>-41.32</v>
      </c>
    </row>
    <row r="31" spans="1:8" ht="15">
      <c r="A31" s="28" t="s">
        <v>31</v>
      </c>
      <c r="B31" s="16">
        <v>0</v>
      </c>
      <c r="C31" s="17">
        <v>42065</v>
      </c>
      <c r="D31" s="17">
        <v>42061</v>
      </c>
      <c r="E31" s="17"/>
      <c r="F31" s="17"/>
      <c r="G31" s="1">
        <f t="shared" si="0"/>
        <v>-4</v>
      </c>
      <c r="H31" s="16">
        <f t="shared" si="1"/>
        <v>0</v>
      </c>
    </row>
    <row r="32" spans="1:8" ht="15">
      <c r="A32" s="28" t="s">
        <v>32</v>
      </c>
      <c r="B32" s="16">
        <v>16217</v>
      </c>
      <c r="C32" s="17">
        <v>42066</v>
      </c>
      <c r="D32" s="17">
        <v>42061</v>
      </c>
      <c r="E32" s="17"/>
      <c r="F32" s="17"/>
      <c r="G32" s="1">
        <f t="shared" si="0"/>
        <v>-5</v>
      </c>
      <c r="H32" s="16">
        <f t="shared" si="1"/>
        <v>-81085</v>
      </c>
    </row>
    <row r="33" spans="1:8" ht="15">
      <c r="A33" s="28" t="s">
        <v>32</v>
      </c>
      <c r="B33" s="16">
        <v>268</v>
      </c>
      <c r="C33" s="17">
        <v>42066</v>
      </c>
      <c r="D33" s="17">
        <v>42061</v>
      </c>
      <c r="E33" s="17"/>
      <c r="F33" s="17"/>
      <c r="G33" s="1">
        <f t="shared" si="0"/>
        <v>-5</v>
      </c>
      <c r="H33" s="16">
        <f t="shared" si="1"/>
        <v>-1340</v>
      </c>
    </row>
    <row r="34" spans="1:8" ht="15">
      <c r="A34" s="28" t="s">
        <v>47</v>
      </c>
      <c r="B34" s="16">
        <v>5130</v>
      </c>
      <c r="C34" s="17">
        <v>42121</v>
      </c>
      <c r="D34" s="17">
        <v>42062</v>
      </c>
      <c r="E34" s="17"/>
      <c r="F34" s="17"/>
      <c r="G34" s="1">
        <f t="shared" si="0"/>
        <v>-59</v>
      </c>
      <c r="H34" s="16">
        <f t="shared" si="1"/>
        <v>-302670</v>
      </c>
    </row>
    <row r="35" spans="1:8" ht="15">
      <c r="A35" s="28" t="s">
        <v>48</v>
      </c>
      <c r="B35" s="16">
        <v>3657</v>
      </c>
      <c r="C35" s="17">
        <v>42066</v>
      </c>
      <c r="D35" s="17">
        <v>42062</v>
      </c>
      <c r="E35" s="17"/>
      <c r="F35" s="17"/>
      <c r="G35" s="1">
        <f t="shared" si="0"/>
        <v>-4</v>
      </c>
      <c r="H35" s="16">
        <f t="shared" si="1"/>
        <v>-14628</v>
      </c>
    </row>
    <row r="36" spans="1:8" ht="15">
      <c r="A36" s="28" t="s">
        <v>49</v>
      </c>
      <c r="B36" s="16">
        <v>0</v>
      </c>
      <c r="C36" s="17">
        <v>42110</v>
      </c>
      <c r="D36" s="17">
        <v>42062</v>
      </c>
      <c r="E36" s="17"/>
      <c r="F36" s="17"/>
      <c r="G36" s="1">
        <f t="shared" si="0"/>
        <v>-48</v>
      </c>
      <c r="H36" s="16">
        <f t="shared" si="1"/>
        <v>0</v>
      </c>
    </row>
    <row r="37" spans="1:8" ht="15">
      <c r="A37" s="28" t="s">
        <v>50</v>
      </c>
      <c r="B37" s="16">
        <v>164.7</v>
      </c>
      <c r="C37" s="17">
        <v>42124</v>
      </c>
      <c r="D37" s="17">
        <v>42067</v>
      </c>
      <c r="E37" s="17"/>
      <c r="F37" s="17"/>
      <c r="G37" s="1">
        <f t="shared" si="0"/>
        <v>-57</v>
      </c>
      <c r="H37" s="16">
        <f t="shared" si="1"/>
        <v>-9387.9</v>
      </c>
    </row>
    <row r="38" spans="1:8" ht="15">
      <c r="A38" s="28" t="s">
        <v>51</v>
      </c>
      <c r="B38" s="16">
        <v>16553</v>
      </c>
      <c r="C38" s="17">
        <v>42069</v>
      </c>
      <c r="D38" s="17">
        <v>42068</v>
      </c>
      <c r="E38" s="17"/>
      <c r="F38" s="17"/>
      <c r="G38" s="1">
        <f t="shared" si="0"/>
        <v>-1</v>
      </c>
      <c r="H38" s="16">
        <f t="shared" si="1"/>
        <v>-16553</v>
      </c>
    </row>
    <row r="39" spans="1:8" ht="15">
      <c r="A39" s="28" t="s">
        <v>52</v>
      </c>
      <c r="B39" s="16">
        <v>310.7</v>
      </c>
      <c r="C39" s="17">
        <v>42081</v>
      </c>
      <c r="D39" s="17">
        <v>42074</v>
      </c>
      <c r="E39" s="17"/>
      <c r="F39" s="17"/>
      <c r="G39" s="1">
        <f t="shared" si="0"/>
        <v>-7</v>
      </c>
      <c r="H39" s="16">
        <f t="shared" si="1"/>
        <v>-2174.9</v>
      </c>
    </row>
    <row r="40" spans="1:8" ht="15">
      <c r="A40" s="28" t="s">
        <v>53</v>
      </c>
      <c r="B40" s="16">
        <v>24</v>
      </c>
      <c r="C40" s="17">
        <v>42106</v>
      </c>
      <c r="D40" s="17">
        <v>42075</v>
      </c>
      <c r="E40" s="17"/>
      <c r="F40" s="17"/>
      <c r="G40" s="1">
        <f t="shared" si="0"/>
        <v>-31</v>
      </c>
      <c r="H40" s="16">
        <f t="shared" si="1"/>
        <v>-744</v>
      </c>
    </row>
    <row r="41" spans="1:8" ht="15">
      <c r="A41" s="28" t="s">
        <v>54</v>
      </c>
      <c r="B41" s="16">
        <v>570</v>
      </c>
      <c r="C41" s="17">
        <v>42082</v>
      </c>
      <c r="D41" s="17">
        <v>42081</v>
      </c>
      <c r="E41" s="17"/>
      <c r="F41" s="17"/>
      <c r="G41" s="1">
        <f t="shared" si="0"/>
        <v>-1</v>
      </c>
      <c r="H41" s="16">
        <f t="shared" si="1"/>
        <v>-570</v>
      </c>
    </row>
    <row r="42" spans="1:8" ht="15">
      <c r="A42" s="28" t="s">
        <v>55</v>
      </c>
      <c r="B42" s="16">
        <v>90.4</v>
      </c>
      <c r="C42" s="17">
        <v>42106</v>
      </c>
      <c r="D42" s="17">
        <v>42081</v>
      </c>
      <c r="E42" s="17"/>
      <c r="F42" s="17"/>
      <c r="G42" s="1">
        <f t="shared" si="0"/>
        <v>-25</v>
      </c>
      <c r="H42" s="16">
        <f t="shared" si="1"/>
        <v>-2260</v>
      </c>
    </row>
    <row r="43" spans="1:8" ht="15">
      <c r="A43" s="28" t="s">
        <v>49</v>
      </c>
      <c r="B43" s="16">
        <v>8533</v>
      </c>
      <c r="C43" s="17">
        <v>42110</v>
      </c>
      <c r="D43" s="17">
        <v>42083</v>
      </c>
      <c r="E43" s="17"/>
      <c r="F43" s="17"/>
      <c r="G43" s="1">
        <f t="shared" si="0"/>
        <v>-27</v>
      </c>
      <c r="H43" s="16">
        <f t="shared" si="1"/>
        <v>-230391</v>
      </c>
    </row>
    <row r="44" spans="1:8" ht="15">
      <c r="A44" s="28" t="s">
        <v>56</v>
      </c>
      <c r="B44" s="16">
        <v>5850</v>
      </c>
      <c r="C44" s="17">
        <v>42099</v>
      </c>
      <c r="D44" s="17">
        <v>42083</v>
      </c>
      <c r="E44" s="17"/>
      <c r="F44" s="17"/>
      <c r="G44" s="1">
        <f t="shared" si="0"/>
        <v>-16</v>
      </c>
      <c r="H44" s="16">
        <f t="shared" si="1"/>
        <v>-93600</v>
      </c>
    </row>
    <row r="45" spans="1:8" ht="15">
      <c r="A45" s="28" t="s">
        <v>57</v>
      </c>
      <c r="B45" s="16">
        <v>15544.5</v>
      </c>
      <c r="C45" s="17">
        <v>42114</v>
      </c>
      <c r="D45" s="17">
        <v>42083</v>
      </c>
      <c r="E45" s="17"/>
      <c r="F45" s="17"/>
      <c r="G45" s="1">
        <f t="shared" si="0"/>
        <v>-31</v>
      </c>
      <c r="H45" s="16">
        <f t="shared" si="1"/>
        <v>-481879.5</v>
      </c>
    </row>
    <row r="46" spans="1:8" ht="15">
      <c r="A46" s="28" t="s">
        <v>58</v>
      </c>
      <c r="B46" s="16">
        <v>5130</v>
      </c>
      <c r="C46" s="17">
        <v>42076</v>
      </c>
      <c r="D46" s="17">
        <v>42094</v>
      </c>
      <c r="E46" s="17"/>
      <c r="F46" s="17"/>
      <c r="G46" s="1">
        <f t="shared" si="0"/>
        <v>18</v>
      </c>
      <c r="H46" s="16">
        <f t="shared" si="1"/>
        <v>92340</v>
      </c>
    </row>
    <row r="47" spans="1:8" ht="15">
      <c r="A47" s="28" t="s">
        <v>47</v>
      </c>
      <c r="B47" s="16">
        <v>6990</v>
      </c>
      <c r="C47" s="17">
        <v>42121</v>
      </c>
      <c r="D47" s="17">
        <v>42094</v>
      </c>
      <c r="E47" s="17"/>
      <c r="F47" s="17"/>
      <c r="G47" s="1">
        <f t="shared" si="0"/>
        <v>-27</v>
      </c>
      <c r="H47" s="16">
        <f t="shared" si="1"/>
        <v>-188730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73190.42000000001</v>
      </c>
      <c r="C1">
        <f>COUNTA(A4:A203)</f>
        <v>40</v>
      </c>
      <c r="G1" s="20">
        <f>IF(B1&lt;&gt;0,H1/B1,0)</f>
        <v>-10.361159015073282</v>
      </c>
      <c r="H1" s="19">
        <f>SUM(H4:H195)</f>
        <v>-758337.58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59</v>
      </c>
      <c r="B4" s="16">
        <v>1635.26</v>
      </c>
      <c r="C4" s="17">
        <v>42090</v>
      </c>
      <c r="D4" s="17">
        <v>42095</v>
      </c>
      <c r="E4" s="17"/>
      <c r="F4" s="17"/>
      <c r="G4" s="1">
        <f>D4-C4-(F4-E4)</f>
        <v>5</v>
      </c>
      <c r="H4" s="16">
        <f>B4*G4</f>
        <v>8176.3</v>
      </c>
    </row>
    <row r="5" spans="1:8" ht="15">
      <c r="A5" s="28" t="s">
        <v>60</v>
      </c>
      <c r="B5" s="16">
        <v>5850</v>
      </c>
      <c r="C5" s="17">
        <v>42083</v>
      </c>
      <c r="D5" s="17">
        <v>42095</v>
      </c>
      <c r="E5" s="17"/>
      <c r="F5" s="17"/>
      <c r="G5" s="1">
        <f aca="true" t="shared" si="0" ref="G5:G68">D5-C5-(F5-E5)</f>
        <v>12</v>
      </c>
      <c r="H5" s="16">
        <f aca="true" t="shared" si="1" ref="H5:H68">B5*G5</f>
        <v>70200</v>
      </c>
    </row>
    <row r="6" spans="1:8" ht="15">
      <c r="A6" s="28" t="s">
        <v>56</v>
      </c>
      <c r="B6" s="16">
        <v>7740</v>
      </c>
      <c r="C6" s="17">
        <v>42099</v>
      </c>
      <c r="D6" s="17">
        <v>42095</v>
      </c>
      <c r="E6" s="17"/>
      <c r="F6" s="17"/>
      <c r="G6" s="1">
        <f t="shared" si="0"/>
        <v>-4</v>
      </c>
      <c r="H6" s="16">
        <f t="shared" si="1"/>
        <v>-30960</v>
      </c>
    </row>
    <row r="7" spans="1:8" ht="15">
      <c r="A7" s="28" t="s">
        <v>61</v>
      </c>
      <c r="B7" s="16">
        <v>-60</v>
      </c>
      <c r="C7" s="17">
        <v>42101</v>
      </c>
      <c r="D7" s="17">
        <v>42095</v>
      </c>
      <c r="E7" s="17"/>
      <c r="F7" s="17"/>
      <c r="G7" s="1">
        <f t="shared" si="0"/>
        <v>-6</v>
      </c>
      <c r="H7" s="16">
        <f t="shared" si="1"/>
        <v>360</v>
      </c>
    </row>
    <row r="8" spans="1:8" ht="15">
      <c r="A8" s="28" t="s">
        <v>62</v>
      </c>
      <c r="B8" s="16">
        <v>357</v>
      </c>
      <c r="C8" s="17">
        <v>42112</v>
      </c>
      <c r="D8" s="17">
        <v>42104</v>
      </c>
      <c r="E8" s="17"/>
      <c r="F8" s="17"/>
      <c r="G8" s="1">
        <f t="shared" si="0"/>
        <v>-8</v>
      </c>
      <c r="H8" s="16">
        <f t="shared" si="1"/>
        <v>-2856</v>
      </c>
    </row>
    <row r="9" spans="1:8" ht="15">
      <c r="A9" s="28" t="s">
        <v>63</v>
      </c>
      <c r="B9" s="16">
        <v>20.01</v>
      </c>
      <c r="C9" s="17">
        <v>42126</v>
      </c>
      <c r="D9" s="17">
        <v>42108</v>
      </c>
      <c r="E9" s="17"/>
      <c r="F9" s="17"/>
      <c r="G9" s="1">
        <f t="shared" si="0"/>
        <v>-18</v>
      </c>
      <c r="H9" s="16">
        <f t="shared" si="1"/>
        <v>-360.18</v>
      </c>
    </row>
    <row r="10" spans="1:8" ht="15">
      <c r="A10" s="28" t="s">
        <v>64</v>
      </c>
      <c r="B10" s="16">
        <v>584.55</v>
      </c>
      <c r="C10" s="17">
        <v>42140</v>
      </c>
      <c r="D10" s="17">
        <v>42108</v>
      </c>
      <c r="E10" s="17"/>
      <c r="F10" s="17"/>
      <c r="G10" s="1">
        <f t="shared" si="0"/>
        <v>-32</v>
      </c>
      <c r="H10" s="16">
        <f t="shared" si="1"/>
        <v>-18705.6</v>
      </c>
    </row>
    <row r="11" spans="1:8" ht="15">
      <c r="A11" s="28" t="s">
        <v>45</v>
      </c>
      <c r="B11" s="16">
        <v>0</v>
      </c>
      <c r="C11" s="17">
        <v>42064</v>
      </c>
      <c r="D11" s="17">
        <v>42115</v>
      </c>
      <c r="E11" s="17"/>
      <c r="F11" s="17"/>
      <c r="G11" s="1">
        <f t="shared" si="0"/>
        <v>51</v>
      </c>
      <c r="H11" s="16">
        <f t="shared" si="1"/>
        <v>0</v>
      </c>
    </row>
    <row r="12" spans="1:8" ht="15">
      <c r="A12" s="28" t="s">
        <v>65</v>
      </c>
      <c r="B12" s="16">
        <v>825</v>
      </c>
      <c r="C12" s="17">
        <v>42119</v>
      </c>
      <c r="D12" s="17">
        <v>42116</v>
      </c>
      <c r="E12" s="17"/>
      <c r="F12" s="17"/>
      <c r="G12" s="1">
        <f t="shared" si="0"/>
        <v>-3</v>
      </c>
      <c r="H12" s="16">
        <f t="shared" si="1"/>
        <v>-2475</v>
      </c>
    </row>
    <row r="13" spans="1:8" ht="15">
      <c r="A13" s="28" t="s">
        <v>66</v>
      </c>
      <c r="B13" s="16">
        <v>25.88</v>
      </c>
      <c r="C13" s="17">
        <v>42133</v>
      </c>
      <c r="D13" s="17">
        <v>42116</v>
      </c>
      <c r="E13" s="17"/>
      <c r="F13" s="17"/>
      <c r="G13" s="1">
        <f t="shared" si="0"/>
        <v>-17</v>
      </c>
      <c r="H13" s="16">
        <f t="shared" si="1"/>
        <v>-439.96</v>
      </c>
    </row>
    <row r="14" spans="1:8" ht="15">
      <c r="A14" s="28" t="s">
        <v>67</v>
      </c>
      <c r="B14" s="16">
        <v>12115</v>
      </c>
      <c r="C14" s="17">
        <v>42146</v>
      </c>
      <c r="D14" s="17">
        <v>42117</v>
      </c>
      <c r="E14" s="17"/>
      <c r="F14" s="17"/>
      <c r="G14" s="1">
        <f t="shared" si="0"/>
        <v>-29</v>
      </c>
      <c r="H14" s="16">
        <f t="shared" si="1"/>
        <v>-351335</v>
      </c>
    </row>
    <row r="15" spans="1:8" ht="15">
      <c r="A15" s="28" t="s">
        <v>68</v>
      </c>
      <c r="B15" s="16">
        <v>900</v>
      </c>
      <c r="C15" s="17">
        <v>42101</v>
      </c>
      <c r="D15" s="17">
        <v>42121</v>
      </c>
      <c r="E15" s="17"/>
      <c r="F15" s="17"/>
      <c r="G15" s="1">
        <f t="shared" si="0"/>
        <v>20</v>
      </c>
      <c r="H15" s="16">
        <f t="shared" si="1"/>
        <v>18000</v>
      </c>
    </row>
    <row r="16" spans="1:8" ht="15">
      <c r="A16" s="28" t="s">
        <v>69</v>
      </c>
      <c r="B16" s="16">
        <v>1738</v>
      </c>
      <c r="C16" s="17">
        <v>42097</v>
      </c>
      <c r="D16" s="17">
        <v>42121</v>
      </c>
      <c r="E16" s="17"/>
      <c r="F16" s="17"/>
      <c r="G16" s="1">
        <f t="shared" si="0"/>
        <v>24</v>
      </c>
      <c r="H16" s="16">
        <f t="shared" si="1"/>
        <v>41712</v>
      </c>
    </row>
    <row r="17" spans="1:8" ht="15">
      <c r="A17" s="28" t="s">
        <v>70</v>
      </c>
      <c r="B17" s="16">
        <v>69.12</v>
      </c>
      <c r="C17" s="17">
        <v>42141</v>
      </c>
      <c r="D17" s="17">
        <v>42121</v>
      </c>
      <c r="E17" s="17"/>
      <c r="F17" s="17"/>
      <c r="G17" s="1">
        <f t="shared" si="0"/>
        <v>-20</v>
      </c>
      <c r="H17" s="16">
        <f t="shared" si="1"/>
        <v>-1382.4</v>
      </c>
    </row>
    <row r="18" spans="1:8" ht="15">
      <c r="A18" s="28" t="s">
        <v>71</v>
      </c>
      <c r="B18" s="16">
        <v>185</v>
      </c>
      <c r="C18" s="17">
        <v>42171</v>
      </c>
      <c r="D18" s="17">
        <v>42121</v>
      </c>
      <c r="E18" s="17"/>
      <c r="F18" s="17"/>
      <c r="G18" s="1">
        <f t="shared" si="0"/>
        <v>-50</v>
      </c>
      <c r="H18" s="16">
        <f t="shared" si="1"/>
        <v>-9250</v>
      </c>
    </row>
    <row r="19" spans="1:8" ht="15">
      <c r="A19" s="28" t="s">
        <v>72</v>
      </c>
      <c r="B19" s="16">
        <v>430</v>
      </c>
      <c r="C19" s="17">
        <v>42126</v>
      </c>
      <c r="D19" s="17">
        <v>42121</v>
      </c>
      <c r="E19" s="17"/>
      <c r="F19" s="17"/>
      <c r="G19" s="1">
        <f t="shared" si="0"/>
        <v>-5</v>
      </c>
      <c r="H19" s="16">
        <f t="shared" si="1"/>
        <v>-2150</v>
      </c>
    </row>
    <row r="20" spans="1:8" ht="15">
      <c r="A20" s="28" t="s">
        <v>73</v>
      </c>
      <c r="B20" s="16">
        <v>132.78</v>
      </c>
      <c r="C20" s="17">
        <v>42079</v>
      </c>
      <c r="D20" s="17">
        <v>42128</v>
      </c>
      <c r="E20" s="17"/>
      <c r="F20" s="17"/>
      <c r="G20" s="1">
        <f t="shared" si="0"/>
        <v>49</v>
      </c>
      <c r="H20" s="16">
        <f t="shared" si="1"/>
        <v>6506.22</v>
      </c>
    </row>
    <row r="21" spans="1:8" ht="15">
      <c r="A21" s="28" t="s">
        <v>74</v>
      </c>
      <c r="B21" s="16">
        <v>115.2</v>
      </c>
      <c r="C21" s="17">
        <v>42139</v>
      </c>
      <c r="D21" s="17">
        <v>42135</v>
      </c>
      <c r="E21" s="17"/>
      <c r="F21" s="17"/>
      <c r="G21" s="1">
        <f t="shared" si="0"/>
        <v>-4</v>
      </c>
      <c r="H21" s="16">
        <f t="shared" si="1"/>
        <v>-460.8</v>
      </c>
    </row>
    <row r="22" spans="1:8" ht="15">
      <c r="A22" s="28" t="s">
        <v>75</v>
      </c>
      <c r="B22" s="16">
        <v>25</v>
      </c>
      <c r="C22" s="17">
        <v>42154</v>
      </c>
      <c r="D22" s="17">
        <v>42135</v>
      </c>
      <c r="E22" s="17"/>
      <c r="F22" s="17"/>
      <c r="G22" s="1">
        <f t="shared" si="0"/>
        <v>-19</v>
      </c>
      <c r="H22" s="16">
        <f t="shared" si="1"/>
        <v>-475</v>
      </c>
    </row>
    <row r="23" spans="1:8" ht="15">
      <c r="A23" s="28" t="s">
        <v>76</v>
      </c>
      <c r="B23" s="16">
        <v>300</v>
      </c>
      <c r="C23" s="17">
        <v>42145</v>
      </c>
      <c r="D23" s="17">
        <v>42135</v>
      </c>
      <c r="E23" s="17"/>
      <c r="F23" s="17"/>
      <c r="G23" s="1">
        <f t="shared" si="0"/>
        <v>-10</v>
      </c>
      <c r="H23" s="16">
        <f t="shared" si="1"/>
        <v>-3000</v>
      </c>
    </row>
    <row r="24" spans="1:8" ht="15">
      <c r="A24" s="28" t="s">
        <v>77</v>
      </c>
      <c r="B24" s="16">
        <v>294</v>
      </c>
      <c r="C24" s="17">
        <v>42130</v>
      </c>
      <c r="D24" s="17">
        <v>42135</v>
      </c>
      <c r="E24" s="17"/>
      <c r="F24" s="17"/>
      <c r="G24" s="1">
        <f t="shared" si="0"/>
        <v>5</v>
      </c>
      <c r="H24" s="16">
        <f t="shared" si="1"/>
        <v>1470</v>
      </c>
    </row>
    <row r="25" spans="1:8" ht="15">
      <c r="A25" s="28" t="s">
        <v>78</v>
      </c>
      <c r="B25" s="16">
        <v>58.94</v>
      </c>
      <c r="C25" s="17">
        <v>42125</v>
      </c>
      <c r="D25" s="17">
        <v>42135</v>
      </c>
      <c r="E25" s="17"/>
      <c r="F25" s="17"/>
      <c r="G25" s="1">
        <f t="shared" si="0"/>
        <v>10</v>
      </c>
      <c r="H25" s="16">
        <f t="shared" si="1"/>
        <v>589.4</v>
      </c>
    </row>
    <row r="26" spans="1:8" ht="15">
      <c r="A26" s="28" t="s">
        <v>79</v>
      </c>
      <c r="B26" s="16">
        <v>1218.43</v>
      </c>
      <c r="C26" s="17">
        <v>42146</v>
      </c>
      <c r="D26" s="17">
        <v>42135</v>
      </c>
      <c r="E26" s="17"/>
      <c r="F26" s="17"/>
      <c r="G26" s="1">
        <f t="shared" si="0"/>
        <v>-11</v>
      </c>
      <c r="H26" s="16">
        <f t="shared" si="1"/>
        <v>-13402.730000000001</v>
      </c>
    </row>
    <row r="27" spans="1:8" ht="15">
      <c r="A27" s="28" t="s">
        <v>80</v>
      </c>
      <c r="B27" s="16">
        <v>2380</v>
      </c>
      <c r="C27" s="17">
        <v>42151</v>
      </c>
      <c r="D27" s="17">
        <v>42136</v>
      </c>
      <c r="E27" s="17"/>
      <c r="F27" s="17"/>
      <c r="G27" s="1">
        <f t="shared" si="0"/>
        <v>-15</v>
      </c>
      <c r="H27" s="16">
        <f t="shared" si="1"/>
        <v>-35700</v>
      </c>
    </row>
    <row r="28" spans="1:8" ht="15">
      <c r="A28" s="28" t="s">
        <v>67</v>
      </c>
      <c r="B28" s="16">
        <v>27636</v>
      </c>
      <c r="C28" s="17">
        <v>42146</v>
      </c>
      <c r="D28" s="17">
        <v>42136</v>
      </c>
      <c r="E28" s="17"/>
      <c r="F28" s="17"/>
      <c r="G28" s="1">
        <f t="shared" si="0"/>
        <v>-10</v>
      </c>
      <c r="H28" s="16">
        <f t="shared" si="1"/>
        <v>-276360</v>
      </c>
    </row>
    <row r="29" spans="1:8" ht="15">
      <c r="A29" s="28" t="s">
        <v>81</v>
      </c>
      <c r="B29" s="16">
        <v>-635</v>
      </c>
      <c r="C29" s="17">
        <v>42161</v>
      </c>
      <c r="D29" s="17">
        <v>42136</v>
      </c>
      <c r="E29" s="17"/>
      <c r="F29" s="17"/>
      <c r="G29" s="1">
        <f t="shared" si="0"/>
        <v>-25</v>
      </c>
      <c r="H29" s="16">
        <f t="shared" si="1"/>
        <v>15875</v>
      </c>
    </row>
    <row r="30" spans="1:8" ht="15">
      <c r="A30" s="28" t="s">
        <v>82</v>
      </c>
      <c r="B30" s="16">
        <v>1170</v>
      </c>
      <c r="C30" s="17">
        <v>42168</v>
      </c>
      <c r="D30" s="17">
        <v>42143</v>
      </c>
      <c r="E30" s="17"/>
      <c r="F30" s="17"/>
      <c r="G30" s="1">
        <f t="shared" si="0"/>
        <v>-25</v>
      </c>
      <c r="H30" s="16">
        <f t="shared" si="1"/>
        <v>-29250</v>
      </c>
    </row>
    <row r="31" spans="1:8" ht="15">
      <c r="A31" s="28" t="s">
        <v>83</v>
      </c>
      <c r="B31" s="16">
        <v>420</v>
      </c>
      <c r="C31" s="17">
        <v>42162</v>
      </c>
      <c r="D31" s="17">
        <v>42143</v>
      </c>
      <c r="E31" s="17"/>
      <c r="F31" s="17"/>
      <c r="G31" s="1">
        <f t="shared" si="0"/>
        <v>-19</v>
      </c>
      <c r="H31" s="16">
        <f t="shared" si="1"/>
        <v>-7980</v>
      </c>
    </row>
    <row r="32" spans="1:8" ht="15">
      <c r="A32" s="28" t="s">
        <v>84</v>
      </c>
      <c r="B32" s="16">
        <v>3000</v>
      </c>
      <c r="C32" s="17">
        <v>42163</v>
      </c>
      <c r="D32" s="17">
        <v>42143</v>
      </c>
      <c r="E32" s="17"/>
      <c r="F32" s="17"/>
      <c r="G32" s="1">
        <f t="shared" si="0"/>
        <v>-20</v>
      </c>
      <c r="H32" s="16">
        <f t="shared" si="1"/>
        <v>-60000</v>
      </c>
    </row>
    <row r="33" spans="1:8" ht="15">
      <c r="A33" s="28" t="s">
        <v>85</v>
      </c>
      <c r="B33" s="16">
        <v>703.86</v>
      </c>
      <c r="C33" s="17">
        <v>42155</v>
      </c>
      <c r="D33" s="17">
        <v>42153</v>
      </c>
      <c r="E33" s="17"/>
      <c r="F33" s="17"/>
      <c r="G33" s="1">
        <f t="shared" si="0"/>
        <v>-2</v>
      </c>
      <c r="H33" s="16">
        <f t="shared" si="1"/>
        <v>-1407.72</v>
      </c>
    </row>
    <row r="34" spans="1:8" ht="15">
      <c r="A34" s="28" t="s">
        <v>86</v>
      </c>
      <c r="B34" s="16">
        <v>589.28</v>
      </c>
      <c r="C34" s="17">
        <v>42216</v>
      </c>
      <c r="D34" s="17">
        <v>42153</v>
      </c>
      <c r="E34" s="17"/>
      <c r="F34" s="17"/>
      <c r="G34" s="1">
        <f t="shared" si="0"/>
        <v>-63</v>
      </c>
      <c r="H34" s="16">
        <f t="shared" si="1"/>
        <v>-37124.64</v>
      </c>
    </row>
    <row r="35" spans="1:8" ht="15">
      <c r="A35" s="28" t="s">
        <v>87</v>
      </c>
      <c r="B35" s="16">
        <v>192</v>
      </c>
      <c r="C35" s="17">
        <v>42180</v>
      </c>
      <c r="D35" s="17">
        <v>42153</v>
      </c>
      <c r="E35" s="17"/>
      <c r="F35" s="17"/>
      <c r="G35" s="1">
        <f t="shared" si="0"/>
        <v>-27</v>
      </c>
      <c r="H35" s="16">
        <f t="shared" si="1"/>
        <v>-5184</v>
      </c>
    </row>
    <row r="36" spans="1:8" ht="15">
      <c r="A36" s="28" t="s">
        <v>88</v>
      </c>
      <c r="B36" s="16">
        <v>136.81</v>
      </c>
      <c r="C36" s="17">
        <v>42180</v>
      </c>
      <c r="D36" s="17">
        <v>42153</v>
      </c>
      <c r="E36" s="17"/>
      <c r="F36" s="17"/>
      <c r="G36" s="1">
        <f t="shared" si="0"/>
        <v>-27</v>
      </c>
      <c r="H36" s="16">
        <f t="shared" si="1"/>
        <v>-3693.87</v>
      </c>
    </row>
    <row r="37" spans="1:8" ht="15">
      <c r="A37" s="28" t="s">
        <v>89</v>
      </c>
      <c r="B37" s="16">
        <v>539</v>
      </c>
      <c r="C37" s="17">
        <v>42165</v>
      </c>
      <c r="D37" s="17">
        <v>42158</v>
      </c>
      <c r="E37" s="17"/>
      <c r="F37" s="17"/>
      <c r="G37" s="1">
        <f t="shared" si="0"/>
        <v>-7</v>
      </c>
      <c r="H37" s="16">
        <f t="shared" si="1"/>
        <v>-3773</v>
      </c>
    </row>
    <row r="38" spans="1:8" ht="15">
      <c r="A38" s="28" t="s">
        <v>90</v>
      </c>
      <c r="B38" s="16">
        <v>108.5</v>
      </c>
      <c r="C38" s="17">
        <v>42167</v>
      </c>
      <c r="D38" s="17">
        <v>42159</v>
      </c>
      <c r="E38" s="17"/>
      <c r="F38" s="17"/>
      <c r="G38" s="1">
        <f t="shared" si="0"/>
        <v>-8</v>
      </c>
      <c r="H38" s="16">
        <f t="shared" si="1"/>
        <v>-868</v>
      </c>
    </row>
    <row r="39" spans="1:8" ht="15">
      <c r="A39" s="28" t="s">
        <v>91</v>
      </c>
      <c r="B39" s="16">
        <v>1050</v>
      </c>
      <c r="C39" s="17">
        <v>42173</v>
      </c>
      <c r="D39" s="17">
        <v>42167</v>
      </c>
      <c r="E39" s="17"/>
      <c r="F39" s="17"/>
      <c r="G39" s="1">
        <f t="shared" si="0"/>
        <v>-6</v>
      </c>
      <c r="H39" s="16">
        <f t="shared" si="1"/>
        <v>-6300</v>
      </c>
    </row>
    <row r="40" spans="1:8" ht="15">
      <c r="A40" s="28" t="s">
        <v>92</v>
      </c>
      <c r="B40" s="16">
        <v>595</v>
      </c>
      <c r="C40" s="17">
        <v>42173</v>
      </c>
      <c r="D40" s="17">
        <v>42167</v>
      </c>
      <c r="E40" s="17"/>
      <c r="F40" s="17"/>
      <c r="G40" s="1">
        <f t="shared" si="0"/>
        <v>-6</v>
      </c>
      <c r="H40" s="16">
        <f t="shared" si="1"/>
        <v>-3570</v>
      </c>
    </row>
    <row r="41" spans="1:8" ht="15">
      <c r="A41" s="28" t="s">
        <v>93</v>
      </c>
      <c r="B41" s="16">
        <v>299.25</v>
      </c>
      <c r="C41" s="17">
        <v>42176</v>
      </c>
      <c r="D41" s="17">
        <v>42173</v>
      </c>
      <c r="E41" s="17"/>
      <c r="F41" s="17"/>
      <c r="G41" s="1">
        <f t="shared" si="0"/>
        <v>-3</v>
      </c>
      <c r="H41" s="16">
        <f t="shared" si="1"/>
        <v>-897.75</v>
      </c>
    </row>
    <row r="42" spans="1:8" ht="15">
      <c r="A42" s="28" t="s">
        <v>94</v>
      </c>
      <c r="B42" s="16">
        <v>254.55</v>
      </c>
      <c r="C42" s="17">
        <v>42201</v>
      </c>
      <c r="D42" s="17">
        <v>42174</v>
      </c>
      <c r="E42" s="17"/>
      <c r="F42" s="17"/>
      <c r="G42" s="1">
        <f t="shared" si="0"/>
        <v>-27</v>
      </c>
      <c r="H42" s="16">
        <f t="shared" si="1"/>
        <v>-6872.85</v>
      </c>
    </row>
    <row r="43" spans="1:8" ht="15">
      <c r="A43" s="28" t="s">
        <v>95</v>
      </c>
      <c r="B43" s="16">
        <v>192</v>
      </c>
      <c r="C43" s="17">
        <v>42200</v>
      </c>
      <c r="D43" s="17">
        <v>42174</v>
      </c>
      <c r="E43" s="17"/>
      <c r="F43" s="17"/>
      <c r="G43" s="1">
        <f t="shared" si="0"/>
        <v>-26</v>
      </c>
      <c r="H43" s="16">
        <f t="shared" si="1"/>
        <v>-4992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36483.69</v>
      </c>
      <c r="C1">
        <f>COUNTA(A4:A203)</f>
        <v>40</v>
      </c>
      <c r="G1" s="20">
        <f>IF(B1&lt;&gt;0,H1/B1,0)</f>
        <v>3.2673860566187245</v>
      </c>
      <c r="H1" s="19">
        <f>SUM(H4:H195)</f>
        <v>119206.3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96</v>
      </c>
      <c r="B4" s="16">
        <v>115.96</v>
      </c>
      <c r="C4" s="17">
        <v>42200</v>
      </c>
      <c r="D4" s="17">
        <v>42201</v>
      </c>
      <c r="E4" s="17"/>
      <c r="F4" s="17"/>
      <c r="G4" s="1">
        <f>D4-C4-(F4-E4)</f>
        <v>1</v>
      </c>
      <c r="H4" s="16">
        <f>B4*G4</f>
        <v>115.96</v>
      </c>
    </row>
    <row r="5" spans="1:8" ht="15">
      <c r="A5" s="28" t="s">
        <v>97</v>
      </c>
      <c r="B5" s="16">
        <v>510</v>
      </c>
      <c r="C5" s="17">
        <v>42202</v>
      </c>
      <c r="D5" s="17">
        <v>42201</v>
      </c>
      <c r="E5" s="17"/>
      <c r="F5" s="17"/>
      <c r="G5" s="1">
        <f aca="true" t="shared" si="0" ref="G5:G68">D5-C5-(F5-E5)</f>
        <v>-1</v>
      </c>
      <c r="H5" s="16">
        <f aca="true" t="shared" si="1" ref="H5:H68">B5*G5</f>
        <v>-510</v>
      </c>
    </row>
    <row r="6" spans="1:8" ht="15">
      <c r="A6" s="28" t="s">
        <v>97</v>
      </c>
      <c r="B6" s="16">
        <v>22</v>
      </c>
      <c r="C6" s="17">
        <v>42202</v>
      </c>
      <c r="D6" s="17">
        <v>42201</v>
      </c>
      <c r="E6" s="17"/>
      <c r="F6" s="17"/>
      <c r="G6" s="1">
        <f t="shared" si="0"/>
        <v>-1</v>
      </c>
      <c r="H6" s="16">
        <f t="shared" si="1"/>
        <v>-22</v>
      </c>
    </row>
    <row r="7" spans="1:8" ht="15">
      <c r="A7" s="28" t="s">
        <v>98</v>
      </c>
      <c r="B7" s="16">
        <v>269</v>
      </c>
      <c r="C7" s="17">
        <v>42201</v>
      </c>
      <c r="D7" s="17">
        <v>42201</v>
      </c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 t="s">
        <v>99</v>
      </c>
      <c r="B8" s="16">
        <v>68.66</v>
      </c>
      <c r="C8" s="17">
        <v>42215</v>
      </c>
      <c r="D8" s="17">
        <v>42208</v>
      </c>
      <c r="E8" s="17"/>
      <c r="F8" s="17"/>
      <c r="G8" s="1">
        <f t="shared" si="0"/>
        <v>-7</v>
      </c>
      <c r="H8" s="16">
        <f t="shared" si="1"/>
        <v>-480.62</v>
      </c>
    </row>
    <row r="9" spans="1:8" ht="15">
      <c r="A9" s="28" t="s">
        <v>100</v>
      </c>
      <c r="B9" s="16">
        <v>48</v>
      </c>
      <c r="C9" s="17">
        <v>42215</v>
      </c>
      <c r="D9" s="17">
        <v>42208</v>
      </c>
      <c r="E9" s="17"/>
      <c r="F9" s="17"/>
      <c r="G9" s="1">
        <f t="shared" si="0"/>
        <v>-7</v>
      </c>
      <c r="H9" s="16">
        <f t="shared" si="1"/>
        <v>-336</v>
      </c>
    </row>
    <row r="10" spans="1:8" ht="15">
      <c r="A10" s="28" t="s">
        <v>101</v>
      </c>
      <c r="B10" s="16">
        <v>596</v>
      </c>
      <c r="C10" s="17">
        <v>42211</v>
      </c>
      <c r="D10" s="17">
        <v>42208</v>
      </c>
      <c r="E10" s="17"/>
      <c r="F10" s="17"/>
      <c r="G10" s="1">
        <f t="shared" si="0"/>
        <v>-3</v>
      </c>
      <c r="H10" s="16">
        <f t="shared" si="1"/>
        <v>-1788</v>
      </c>
    </row>
    <row r="11" spans="1:8" ht="15">
      <c r="A11" s="28" t="s">
        <v>102</v>
      </c>
      <c r="B11" s="16">
        <v>86</v>
      </c>
      <c r="C11" s="17">
        <v>42215</v>
      </c>
      <c r="D11" s="17">
        <v>42208</v>
      </c>
      <c r="E11" s="17"/>
      <c r="F11" s="17"/>
      <c r="G11" s="1">
        <f t="shared" si="0"/>
        <v>-7</v>
      </c>
      <c r="H11" s="16">
        <f t="shared" si="1"/>
        <v>-602</v>
      </c>
    </row>
    <row r="12" spans="1:8" ht="15">
      <c r="A12" s="28" t="s">
        <v>103</v>
      </c>
      <c r="B12" s="16">
        <v>200</v>
      </c>
      <c r="C12" s="17">
        <v>42215</v>
      </c>
      <c r="D12" s="17">
        <v>42208</v>
      </c>
      <c r="E12" s="17"/>
      <c r="F12" s="17"/>
      <c r="G12" s="1">
        <f t="shared" si="0"/>
        <v>-7</v>
      </c>
      <c r="H12" s="16">
        <f t="shared" si="1"/>
        <v>-1400</v>
      </c>
    </row>
    <row r="13" spans="1:8" ht="15">
      <c r="A13" s="28" t="s">
        <v>104</v>
      </c>
      <c r="B13" s="16">
        <v>262.69</v>
      </c>
      <c r="C13" s="17">
        <v>42216</v>
      </c>
      <c r="D13" s="17">
        <v>42208</v>
      </c>
      <c r="E13" s="17"/>
      <c r="F13" s="17"/>
      <c r="G13" s="1">
        <f t="shared" si="0"/>
        <v>-8</v>
      </c>
      <c r="H13" s="16">
        <f t="shared" si="1"/>
        <v>-2101.52</v>
      </c>
    </row>
    <row r="14" spans="1:8" ht="15">
      <c r="A14" s="28" t="s">
        <v>105</v>
      </c>
      <c r="B14" s="16">
        <v>246.26</v>
      </c>
      <c r="C14" s="17">
        <v>42216</v>
      </c>
      <c r="D14" s="17">
        <v>42208</v>
      </c>
      <c r="E14" s="17"/>
      <c r="F14" s="17"/>
      <c r="G14" s="1">
        <f t="shared" si="0"/>
        <v>-8</v>
      </c>
      <c r="H14" s="16">
        <f t="shared" si="1"/>
        <v>-1970.08</v>
      </c>
    </row>
    <row r="15" spans="1:8" ht="15">
      <c r="A15" s="28" t="s">
        <v>106</v>
      </c>
      <c r="B15" s="16">
        <v>402.24</v>
      </c>
      <c r="C15" s="17">
        <v>42216</v>
      </c>
      <c r="D15" s="17">
        <v>42208</v>
      </c>
      <c r="E15" s="17"/>
      <c r="F15" s="17"/>
      <c r="G15" s="1">
        <f t="shared" si="0"/>
        <v>-8</v>
      </c>
      <c r="H15" s="16">
        <f t="shared" si="1"/>
        <v>-3217.92</v>
      </c>
    </row>
    <row r="16" spans="1:8" ht="15">
      <c r="A16" s="28" t="s">
        <v>107</v>
      </c>
      <c r="B16" s="16">
        <v>159</v>
      </c>
      <c r="C16" s="17">
        <v>42216</v>
      </c>
      <c r="D16" s="17">
        <v>42208</v>
      </c>
      <c r="E16" s="17"/>
      <c r="F16" s="17"/>
      <c r="G16" s="1">
        <f t="shared" si="0"/>
        <v>-8</v>
      </c>
      <c r="H16" s="16">
        <f t="shared" si="1"/>
        <v>-1272</v>
      </c>
    </row>
    <row r="17" spans="1:8" ht="15">
      <c r="A17" s="28" t="s">
        <v>108</v>
      </c>
      <c r="B17" s="16">
        <v>297</v>
      </c>
      <c r="C17" s="17">
        <v>42216</v>
      </c>
      <c r="D17" s="17">
        <v>42209</v>
      </c>
      <c r="E17" s="17"/>
      <c r="F17" s="17"/>
      <c r="G17" s="1">
        <f t="shared" si="0"/>
        <v>-7</v>
      </c>
      <c r="H17" s="16">
        <f t="shared" si="1"/>
        <v>-2079</v>
      </c>
    </row>
    <row r="18" spans="1:8" ht="15">
      <c r="A18" s="28" t="s">
        <v>109</v>
      </c>
      <c r="B18" s="16">
        <v>2364</v>
      </c>
      <c r="C18" s="17">
        <v>42210</v>
      </c>
      <c r="D18" s="17">
        <v>42209</v>
      </c>
      <c r="E18" s="17"/>
      <c r="F18" s="17"/>
      <c r="G18" s="1">
        <f t="shared" si="0"/>
        <v>-1</v>
      </c>
      <c r="H18" s="16">
        <f t="shared" si="1"/>
        <v>-2364</v>
      </c>
    </row>
    <row r="19" spans="1:8" ht="15">
      <c r="A19" s="28" t="s">
        <v>110</v>
      </c>
      <c r="B19" s="16">
        <v>270</v>
      </c>
      <c r="C19" s="17">
        <v>42185</v>
      </c>
      <c r="D19" s="17">
        <v>42214</v>
      </c>
      <c r="E19" s="17"/>
      <c r="F19" s="17"/>
      <c r="G19" s="1">
        <f t="shared" si="0"/>
        <v>29</v>
      </c>
      <c r="H19" s="16">
        <f t="shared" si="1"/>
        <v>7830</v>
      </c>
    </row>
    <row r="20" spans="1:8" ht="15">
      <c r="A20" s="28" t="s">
        <v>111</v>
      </c>
      <c r="B20" s="16">
        <v>897.5</v>
      </c>
      <c r="C20" s="17">
        <v>42200</v>
      </c>
      <c r="D20" s="17">
        <v>42214</v>
      </c>
      <c r="E20" s="17"/>
      <c r="F20" s="17"/>
      <c r="G20" s="1">
        <f t="shared" si="0"/>
        <v>14</v>
      </c>
      <c r="H20" s="16">
        <f t="shared" si="1"/>
        <v>12565</v>
      </c>
    </row>
    <row r="21" spans="1:8" ht="15">
      <c r="A21" s="28" t="s">
        <v>112</v>
      </c>
      <c r="B21" s="16">
        <v>96</v>
      </c>
      <c r="C21" s="17">
        <v>42215</v>
      </c>
      <c r="D21" s="17">
        <v>42214</v>
      </c>
      <c r="E21" s="17"/>
      <c r="F21" s="17"/>
      <c r="G21" s="1">
        <f t="shared" si="0"/>
        <v>-1</v>
      </c>
      <c r="H21" s="16">
        <f t="shared" si="1"/>
        <v>-96</v>
      </c>
    </row>
    <row r="22" spans="1:8" ht="15">
      <c r="A22" s="28" t="s">
        <v>113</v>
      </c>
      <c r="B22" s="16">
        <v>2080</v>
      </c>
      <c r="C22" s="17">
        <v>42257</v>
      </c>
      <c r="D22" s="17">
        <v>42234</v>
      </c>
      <c r="E22" s="17"/>
      <c r="F22" s="17"/>
      <c r="G22" s="1">
        <f t="shared" si="0"/>
        <v>-23</v>
      </c>
      <c r="H22" s="16">
        <f t="shared" si="1"/>
        <v>-47840</v>
      </c>
    </row>
    <row r="23" spans="1:8" ht="15">
      <c r="A23" s="28" t="s">
        <v>114</v>
      </c>
      <c r="B23" s="16">
        <v>2760</v>
      </c>
      <c r="C23" s="17">
        <v>42216</v>
      </c>
      <c r="D23" s="17">
        <v>42240</v>
      </c>
      <c r="E23" s="17"/>
      <c r="F23" s="17"/>
      <c r="G23" s="1">
        <f t="shared" si="0"/>
        <v>24</v>
      </c>
      <c r="H23" s="16">
        <f t="shared" si="1"/>
        <v>66240</v>
      </c>
    </row>
    <row r="24" spans="1:8" ht="15">
      <c r="A24" s="28" t="s">
        <v>115</v>
      </c>
      <c r="B24" s="16">
        <v>600</v>
      </c>
      <c r="C24" s="17">
        <v>42247</v>
      </c>
      <c r="D24" s="17">
        <v>42240</v>
      </c>
      <c r="E24" s="17"/>
      <c r="F24" s="17"/>
      <c r="G24" s="1">
        <f t="shared" si="0"/>
        <v>-7</v>
      </c>
      <c r="H24" s="16">
        <f t="shared" si="1"/>
        <v>-4200</v>
      </c>
    </row>
    <row r="25" spans="1:8" ht="15">
      <c r="A25" s="28" t="s">
        <v>116</v>
      </c>
      <c r="B25" s="16">
        <v>82</v>
      </c>
      <c r="C25" s="17">
        <v>42245</v>
      </c>
      <c r="D25" s="17">
        <v>42240</v>
      </c>
      <c r="E25" s="17"/>
      <c r="F25" s="17"/>
      <c r="G25" s="1">
        <f t="shared" si="0"/>
        <v>-5</v>
      </c>
      <c r="H25" s="16">
        <f t="shared" si="1"/>
        <v>-410</v>
      </c>
    </row>
    <row r="26" spans="1:8" ht="15">
      <c r="A26" s="28" t="s">
        <v>117</v>
      </c>
      <c r="B26" s="16">
        <v>1400</v>
      </c>
      <c r="C26" s="17">
        <v>42215</v>
      </c>
      <c r="D26" s="17">
        <v>42240</v>
      </c>
      <c r="E26" s="17"/>
      <c r="F26" s="17"/>
      <c r="G26" s="1">
        <f t="shared" si="0"/>
        <v>25</v>
      </c>
      <c r="H26" s="16">
        <f t="shared" si="1"/>
        <v>35000</v>
      </c>
    </row>
    <row r="27" spans="1:8" ht="15">
      <c r="A27" s="28" t="s">
        <v>118</v>
      </c>
      <c r="B27" s="16">
        <v>3800</v>
      </c>
      <c r="C27" s="17">
        <v>42219</v>
      </c>
      <c r="D27" s="17">
        <v>42240</v>
      </c>
      <c r="E27" s="17"/>
      <c r="F27" s="17"/>
      <c r="G27" s="1">
        <f t="shared" si="0"/>
        <v>21</v>
      </c>
      <c r="H27" s="16">
        <f t="shared" si="1"/>
        <v>79800</v>
      </c>
    </row>
    <row r="28" spans="1:8" ht="15">
      <c r="A28" s="28" t="s">
        <v>119</v>
      </c>
      <c r="B28" s="16">
        <v>3500</v>
      </c>
      <c r="C28" s="17">
        <v>42236</v>
      </c>
      <c r="D28" s="17">
        <v>42240</v>
      </c>
      <c r="E28" s="17"/>
      <c r="F28" s="17"/>
      <c r="G28" s="1">
        <f t="shared" si="0"/>
        <v>4</v>
      </c>
      <c r="H28" s="16">
        <f t="shared" si="1"/>
        <v>14000</v>
      </c>
    </row>
    <row r="29" spans="1:8" ht="15">
      <c r="A29" s="28" t="s">
        <v>120</v>
      </c>
      <c r="B29" s="16">
        <v>1800</v>
      </c>
      <c r="C29" s="17">
        <v>42243</v>
      </c>
      <c r="D29" s="17">
        <v>42240</v>
      </c>
      <c r="E29" s="17"/>
      <c r="F29" s="17"/>
      <c r="G29" s="1">
        <f t="shared" si="0"/>
        <v>-3</v>
      </c>
      <c r="H29" s="16">
        <f t="shared" si="1"/>
        <v>-5400</v>
      </c>
    </row>
    <row r="30" spans="1:8" ht="15">
      <c r="A30" s="28" t="s">
        <v>121</v>
      </c>
      <c r="B30" s="16">
        <v>53.14</v>
      </c>
      <c r="C30" s="17">
        <v>42235</v>
      </c>
      <c r="D30" s="17">
        <v>42240</v>
      </c>
      <c r="E30" s="17"/>
      <c r="F30" s="17"/>
      <c r="G30" s="1">
        <f t="shared" si="0"/>
        <v>5</v>
      </c>
      <c r="H30" s="16">
        <f t="shared" si="1"/>
        <v>265.7</v>
      </c>
    </row>
    <row r="31" spans="1:8" ht="15">
      <c r="A31" s="28" t="s">
        <v>122</v>
      </c>
      <c r="B31" s="16">
        <v>5224</v>
      </c>
      <c r="C31" s="17">
        <v>42232</v>
      </c>
      <c r="D31" s="17">
        <v>42240</v>
      </c>
      <c r="E31" s="17"/>
      <c r="F31" s="17"/>
      <c r="G31" s="1">
        <f t="shared" si="0"/>
        <v>8</v>
      </c>
      <c r="H31" s="16">
        <f t="shared" si="1"/>
        <v>41792</v>
      </c>
    </row>
    <row r="32" spans="1:8" ht="15">
      <c r="A32" s="28" t="s">
        <v>123</v>
      </c>
      <c r="B32" s="16">
        <v>28.02</v>
      </c>
      <c r="C32" s="17">
        <v>42251</v>
      </c>
      <c r="D32" s="17">
        <v>42240</v>
      </c>
      <c r="E32" s="17"/>
      <c r="F32" s="17"/>
      <c r="G32" s="1">
        <f t="shared" si="0"/>
        <v>-11</v>
      </c>
      <c r="H32" s="16">
        <f t="shared" si="1"/>
        <v>-308.21999999999997</v>
      </c>
    </row>
    <row r="33" spans="1:8" ht="15">
      <c r="A33" s="28" t="s">
        <v>124</v>
      </c>
      <c r="B33" s="16">
        <v>155</v>
      </c>
      <c r="C33" s="17">
        <v>42251</v>
      </c>
      <c r="D33" s="17">
        <v>42247</v>
      </c>
      <c r="E33" s="17"/>
      <c r="F33" s="17"/>
      <c r="G33" s="1">
        <f t="shared" si="0"/>
        <v>-4</v>
      </c>
      <c r="H33" s="16">
        <f t="shared" si="1"/>
        <v>-620</v>
      </c>
    </row>
    <row r="34" spans="1:8" ht="15">
      <c r="A34" s="28" t="s">
        <v>125</v>
      </c>
      <c r="B34" s="16">
        <v>171.47</v>
      </c>
      <c r="C34" s="17">
        <v>42257</v>
      </c>
      <c r="D34" s="17">
        <v>42247</v>
      </c>
      <c r="E34" s="17"/>
      <c r="F34" s="17"/>
      <c r="G34" s="1">
        <f t="shared" si="0"/>
        <v>-10</v>
      </c>
      <c r="H34" s="16">
        <f t="shared" si="1"/>
        <v>-1714.7</v>
      </c>
    </row>
    <row r="35" spans="1:8" ht="15">
      <c r="A35" s="28" t="s">
        <v>126</v>
      </c>
      <c r="B35" s="16">
        <v>520.48</v>
      </c>
      <c r="C35" s="17">
        <v>42248</v>
      </c>
      <c r="D35" s="17">
        <v>42247</v>
      </c>
      <c r="E35" s="17"/>
      <c r="F35" s="17"/>
      <c r="G35" s="1">
        <f t="shared" si="0"/>
        <v>-1</v>
      </c>
      <c r="H35" s="16">
        <f t="shared" si="1"/>
        <v>-520.48</v>
      </c>
    </row>
    <row r="36" spans="1:8" ht="15">
      <c r="A36" s="28" t="s">
        <v>127</v>
      </c>
      <c r="B36" s="16">
        <v>282</v>
      </c>
      <c r="C36" s="17">
        <v>42246</v>
      </c>
      <c r="D36" s="17">
        <v>42247</v>
      </c>
      <c r="E36" s="17"/>
      <c r="F36" s="17"/>
      <c r="G36" s="1">
        <f t="shared" si="0"/>
        <v>1</v>
      </c>
      <c r="H36" s="16">
        <f t="shared" si="1"/>
        <v>282</v>
      </c>
    </row>
    <row r="37" spans="1:8" ht="15">
      <c r="A37" s="28" t="s">
        <v>128</v>
      </c>
      <c r="B37" s="16">
        <v>110.24</v>
      </c>
      <c r="C37" s="17">
        <v>42262</v>
      </c>
      <c r="D37" s="17">
        <v>42265</v>
      </c>
      <c r="E37" s="17"/>
      <c r="F37" s="17"/>
      <c r="G37" s="1">
        <f t="shared" si="0"/>
        <v>3</v>
      </c>
      <c r="H37" s="16">
        <f t="shared" si="1"/>
        <v>330.71999999999997</v>
      </c>
    </row>
    <row r="38" spans="1:8" ht="15">
      <c r="A38" s="28" t="s">
        <v>129</v>
      </c>
      <c r="B38" s="16">
        <v>294</v>
      </c>
      <c r="C38" s="17">
        <v>42277</v>
      </c>
      <c r="D38" s="17">
        <v>42265</v>
      </c>
      <c r="E38" s="17"/>
      <c r="F38" s="17"/>
      <c r="G38" s="1">
        <f t="shared" si="0"/>
        <v>-12</v>
      </c>
      <c r="H38" s="16">
        <f t="shared" si="1"/>
        <v>-3528</v>
      </c>
    </row>
    <row r="39" spans="1:8" ht="15">
      <c r="A39" s="28" t="s">
        <v>130</v>
      </c>
      <c r="B39" s="16">
        <v>3800</v>
      </c>
      <c r="C39" s="17">
        <v>42277</v>
      </c>
      <c r="D39" s="17">
        <v>42276</v>
      </c>
      <c r="E39" s="17"/>
      <c r="F39" s="17"/>
      <c r="G39" s="1">
        <f t="shared" si="0"/>
        <v>-1</v>
      </c>
      <c r="H39" s="16">
        <f t="shared" si="1"/>
        <v>-3800</v>
      </c>
    </row>
    <row r="40" spans="1:8" ht="15">
      <c r="A40" s="28" t="s">
        <v>131</v>
      </c>
      <c r="B40" s="16">
        <v>1200</v>
      </c>
      <c r="C40" s="17">
        <v>42294</v>
      </c>
      <c r="D40" s="17">
        <v>42276</v>
      </c>
      <c r="E40" s="17"/>
      <c r="F40" s="17"/>
      <c r="G40" s="1">
        <f t="shared" si="0"/>
        <v>-18</v>
      </c>
      <c r="H40" s="16">
        <f t="shared" si="1"/>
        <v>-21600</v>
      </c>
    </row>
    <row r="41" spans="1:8" ht="15">
      <c r="A41" s="28" t="s">
        <v>132</v>
      </c>
      <c r="B41" s="16">
        <v>650</v>
      </c>
      <c r="C41" s="17">
        <v>42294</v>
      </c>
      <c r="D41" s="17">
        <v>42276</v>
      </c>
      <c r="E41" s="17"/>
      <c r="F41" s="17"/>
      <c r="G41" s="1">
        <f t="shared" si="0"/>
        <v>-18</v>
      </c>
      <c r="H41" s="16">
        <f t="shared" si="1"/>
        <v>-11700</v>
      </c>
    </row>
    <row r="42" spans="1:8" ht="15">
      <c r="A42" s="28" t="s">
        <v>133</v>
      </c>
      <c r="B42" s="16">
        <v>1000</v>
      </c>
      <c r="C42" s="17">
        <v>42294</v>
      </c>
      <c r="D42" s="17">
        <v>42276</v>
      </c>
      <c r="E42" s="17"/>
      <c r="F42" s="17"/>
      <c r="G42" s="1">
        <f t="shared" si="0"/>
        <v>-18</v>
      </c>
      <c r="H42" s="16">
        <f t="shared" si="1"/>
        <v>-18000</v>
      </c>
    </row>
    <row r="43" spans="1:8" ht="15">
      <c r="A43" s="28" t="s">
        <v>134</v>
      </c>
      <c r="B43" s="16">
        <v>63.03</v>
      </c>
      <c r="C43" s="17">
        <v>42294</v>
      </c>
      <c r="D43" s="17">
        <v>42276</v>
      </c>
      <c r="E43" s="17"/>
      <c r="F43" s="17"/>
      <c r="G43" s="1">
        <f t="shared" si="0"/>
        <v>-18</v>
      </c>
      <c r="H43" s="16">
        <f t="shared" si="1"/>
        <v>-1134.54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22364.6</v>
      </c>
      <c r="C1">
        <f>COUNTA(A4:A203)</f>
        <v>35</v>
      </c>
      <c r="G1" s="20">
        <f>IF(B1&lt;&gt;0,H1/B1,0)</f>
        <v>-11.47520814143781</v>
      </c>
      <c r="H1" s="19">
        <f>SUM(H4:H195)</f>
        <v>-256638.44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135</v>
      </c>
      <c r="B4" s="16">
        <v>573</v>
      </c>
      <c r="C4" s="17">
        <v>42307</v>
      </c>
      <c r="D4" s="17">
        <v>42300</v>
      </c>
      <c r="E4" s="17"/>
      <c r="F4" s="17"/>
      <c r="G4" s="1">
        <f>D4-C4-(F4-E4)</f>
        <v>-7</v>
      </c>
      <c r="H4" s="16">
        <f>B4*G4</f>
        <v>-4011</v>
      </c>
    </row>
    <row r="5" spans="1:8" ht="15">
      <c r="A5" s="28" t="s">
        <v>136</v>
      </c>
      <c r="B5" s="16">
        <v>20.3</v>
      </c>
      <c r="C5" s="17">
        <v>42306</v>
      </c>
      <c r="D5" s="17">
        <v>42300</v>
      </c>
      <c r="E5" s="17"/>
      <c r="F5" s="17"/>
      <c r="G5" s="1">
        <f aca="true" t="shared" si="0" ref="G5:G68">D5-C5-(F5-E5)</f>
        <v>-6</v>
      </c>
      <c r="H5" s="16">
        <f aca="true" t="shared" si="1" ref="H5:H68">B5*G5</f>
        <v>-121.80000000000001</v>
      </c>
    </row>
    <row r="6" spans="1:8" ht="15">
      <c r="A6" s="28" t="s">
        <v>137</v>
      </c>
      <c r="B6" s="16">
        <v>220</v>
      </c>
      <c r="C6" s="17">
        <v>42306</v>
      </c>
      <c r="D6" s="17">
        <v>42300</v>
      </c>
      <c r="E6" s="17"/>
      <c r="F6" s="17"/>
      <c r="G6" s="1">
        <f t="shared" si="0"/>
        <v>-6</v>
      </c>
      <c r="H6" s="16">
        <f t="shared" si="1"/>
        <v>-1320</v>
      </c>
    </row>
    <row r="7" spans="1:8" ht="15">
      <c r="A7" s="28" t="s">
        <v>138</v>
      </c>
      <c r="B7" s="16">
        <v>1145.4</v>
      </c>
      <c r="C7" s="17">
        <v>42308</v>
      </c>
      <c r="D7" s="17">
        <v>42300</v>
      </c>
      <c r="E7" s="17"/>
      <c r="F7" s="17"/>
      <c r="G7" s="1">
        <f t="shared" si="0"/>
        <v>-8</v>
      </c>
      <c r="H7" s="16">
        <f t="shared" si="1"/>
        <v>-9163.2</v>
      </c>
    </row>
    <row r="8" spans="1:8" ht="15">
      <c r="A8" s="28" t="s">
        <v>139</v>
      </c>
      <c r="B8" s="16">
        <v>3600</v>
      </c>
      <c r="C8" s="17">
        <v>42305</v>
      </c>
      <c r="D8" s="17">
        <v>42300</v>
      </c>
      <c r="E8" s="17"/>
      <c r="F8" s="17"/>
      <c r="G8" s="1">
        <f t="shared" si="0"/>
        <v>-5</v>
      </c>
      <c r="H8" s="16">
        <f t="shared" si="1"/>
        <v>-18000</v>
      </c>
    </row>
    <row r="9" spans="1:8" ht="15">
      <c r="A9" s="28" t="s">
        <v>140</v>
      </c>
      <c r="B9" s="16">
        <v>750</v>
      </c>
      <c r="C9" s="17">
        <v>42305</v>
      </c>
      <c r="D9" s="17">
        <v>42300</v>
      </c>
      <c r="E9" s="17"/>
      <c r="F9" s="17"/>
      <c r="G9" s="1">
        <f t="shared" si="0"/>
        <v>-5</v>
      </c>
      <c r="H9" s="16">
        <f t="shared" si="1"/>
        <v>-3750</v>
      </c>
    </row>
    <row r="10" spans="1:8" ht="15">
      <c r="A10" s="28" t="s">
        <v>141</v>
      </c>
      <c r="B10" s="16">
        <v>110</v>
      </c>
      <c r="C10" s="17">
        <v>42324</v>
      </c>
      <c r="D10" s="17">
        <v>42321</v>
      </c>
      <c r="E10" s="17"/>
      <c r="F10" s="17"/>
      <c r="G10" s="1">
        <f t="shared" si="0"/>
        <v>-3</v>
      </c>
      <c r="H10" s="16">
        <f t="shared" si="1"/>
        <v>-330</v>
      </c>
    </row>
    <row r="11" spans="1:8" ht="15">
      <c r="A11" s="28" t="s">
        <v>142</v>
      </c>
      <c r="B11" s="16">
        <v>294</v>
      </c>
      <c r="C11" s="17">
        <v>42347</v>
      </c>
      <c r="D11" s="17">
        <v>42321</v>
      </c>
      <c r="E11" s="17"/>
      <c r="F11" s="17"/>
      <c r="G11" s="1">
        <f t="shared" si="0"/>
        <v>-26</v>
      </c>
      <c r="H11" s="16">
        <f t="shared" si="1"/>
        <v>-7644</v>
      </c>
    </row>
    <row r="12" spans="1:8" ht="15">
      <c r="A12" s="28" t="s">
        <v>143</v>
      </c>
      <c r="B12" s="16">
        <v>513.3</v>
      </c>
      <c r="C12" s="17">
        <v>42336</v>
      </c>
      <c r="D12" s="17">
        <v>42321</v>
      </c>
      <c r="E12" s="17"/>
      <c r="F12" s="17"/>
      <c r="G12" s="1">
        <f t="shared" si="0"/>
        <v>-15</v>
      </c>
      <c r="H12" s="16">
        <f t="shared" si="1"/>
        <v>-7699.499999999999</v>
      </c>
    </row>
    <row r="13" spans="1:8" ht="15">
      <c r="A13" s="28" t="s">
        <v>144</v>
      </c>
      <c r="B13" s="16">
        <v>450</v>
      </c>
      <c r="C13" s="17">
        <v>42329</v>
      </c>
      <c r="D13" s="17">
        <v>42321</v>
      </c>
      <c r="E13" s="17"/>
      <c r="F13" s="17"/>
      <c r="G13" s="1">
        <f t="shared" si="0"/>
        <v>-8</v>
      </c>
      <c r="H13" s="16">
        <f t="shared" si="1"/>
        <v>-3600</v>
      </c>
    </row>
    <row r="14" spans="1:8" ht="15">
      <c r="A14" s="28" t="s">
        <v>145</v>
      </c>
      <c r="B14" s="16">
        <v>44.51</v>
      </c>
      <c r="C14" s="17">
        <v>42330</v>
      </c>
      <c r="D14" s="17">
        <v>42321</v>
      </c>
      <c r="E14" s="17"/>
      <c r="F14" s="17"/>
      <c r="G14" s="1">
        <f t="shared" si="0"/>
        <v>-9</v>
      </c>
      <c r="H14" s="16">
        <f t="shared" si="1"/>
        <v>-400.59</v>
      </c>
    </row>
    <row r="15" spans="1:8" ht="15">
      <c r="A15" s="28" t="s">
        <v>146</v>
      </c>
      <c r="B15" s="16">
        <v>228</v>
      </c>
      <c r="C15" s="17">
        <v>42338</v>
      </c>
      <c r="D15" s="17">
        <v>42321</v>
      </c>
      <c r="E15" s="17"/>
      <c r="F15" s="17"/>
      <c r="G15" s="1">
        <f t="shared" si="0"/>
        <v>-17</v>
      </c>
      <c r="H15" s="16">
        <f t="shared" si="1"/>
        <v>-3876</v>
      </c>
    </row>
    <row r="16" spans="1:8" ht="15">
      <c r="A16" s="28" t="s">
        <v>147</v>
      </c>
      <c r="B16" s="16">
        <v>460.56</v>
      </c>
      <c r="C16" s="17">
        <v>42326</v>
      </c>
      <c r="D16" s="17">
        <v>42321</v>
      </c>
      <c r="E16" s="17"/>
      <c r="F16" s="17"/>
      <c r="G16" s="1">
        <f t="shared" si="0"/>
        <v>-5</v>
      </c>
      <c r="H16" s="16">
        <f t="shared" si="1"/>
        <v>-2302.8</v>
      </c>
    </row>
    <row r="17" spans="1:8" ht="15">
      <c r="A17" s="28" t="s">
        <v>148</v>
      </c>
      <c r="B17" s="16">
        <v>2500</v>
      </c>
      <c r="C17" s="17">
        <v>42320</v>
      </c>
      <c r="D17" s="17">
        <v>42324</v>
      </c>
      <c r="E17" s="17"/>
      <c r="F17" s="17"/>
      <c r="G17" s="1">
        <f t="shared" si="0"/>
        <v>4</v>
      </c>
      <c r="H17" s="16">
        <f t="shared" si="1"/>
        <v>10000</v>
      </c>
    </row>
    <row r="18" spans="1:8" ht="15">
      <c r="A18" s="28" t="s">
        <v>149</v>
      </c>
      <c r="B18" s="16">
        <v>37.66</v>
      </c>
      <c r="C18" s="17">
        <v>42338</v>
      </c>
      <c r="D18" s="17">
        <v>42332</v>
      </c>
      <c r="E18" s="17"/>
      <c r="F18" s="17"/>
      <c r="G18" s="1">
        <f t="shared" si="0"/>
        <v>-6</v>
      </c>
      <c r="H18" s="16">
        <f t="shared" si="1"/>
        <v>-225.95999999999998</v>
      </c>
    </row>
    <row r="19" spans="1:8" ht="15">
      <c r="A19" s="28" t="s">
        <v>150</v>
      </c>
      <c r="B19" s="16">
        <v>22.2</v>
      </c>
      <c r="C19" s="17">
        <v>42354</v>
      </c>
      <c r="D19" s="17">
        <v>42332</v>
      </c>
      <c r="E19" s="17"/>
      <c r="F19" s="17"/>
      <c r="G19" s="1">
        <f t="shared" si="0"/>
        <v>-22</v>
      </c>
      <c r="H19" s="16">
        <f t="shared" si="1"/>
        <v>-488.4</v>
      </c>
    </row>
    <row r="20" spans="1:8" ht="15">
      <c r="A20" s="28" t="s">
        <v>151</v>
      </c>
      <c r="B20" s="16">
        <v>358.4</v>
      </c>
      <c r="C20" s="17">
        <v>42338</v>
      </c>
      <c r="D20" s="17">
        <v>42332</v>
      </c>
      <c r="E20" s="17"/>
      <c r="F20" s="17"/>
      <c r="G20" s="1">
        <f t="shared" si="0"/>
        <v>-6</v>
      </c>
      <c r="H20" s="16">
        <f t="shared" si="1"/>
        <v>-2150.3999999999996</v>
      </c>
    </row>
    <row r="21" spans="1:8" ht="15">
      <c r="A21" s="28" t="s">
        <v>152</v>
      </c>
      <c r="B21" s="16">
        <v>40.7</v>
      </c>
      <c r="C21" s="17">
        <v>42369</v>
      </c>
      <c r="D21" s="17">
        <v>42332</v>
      </c>
      <c r="E21" s="17"/>
      <c r="F21" s="17"/>
      <c r="G21" s="1">
        <f t="shared" si="0"/>
        <v>-37</v>
      </c>
      <c r="H21" s="16">
        <f t="shared" si="1"/>
        <v>-1505.9</v>
      </c>
    </row>
    <row r="22" spans="1:8" ht="15">
      <c r="A22" s="28" t="s">
        <v>153</v>
      </c>
      <c r="B22" s="16">
        <v>64.9</v>
      </c>
      <c r="C22" s="17">
        <v>42369</v>
      </c>
      <c r="D22" s="17">
        <v>42332</v>
      </c>
      <c r="E22" s="17"/>
      <c r="F22" s="17"/>
      <c r="G22" s="1">
        <f t="shared" si="0"/>
        <v>-37</v>
      </c>
      <c r="H22" s="16">
        <f t="shared" si="1"/>
        <v>-2401.3</v>
      </c>
    </row>
    <row r="23" spans="1:8" ht="15">
      <c r="A23" s="28" t="s">
        <v>154</v>
      </c>
      <c r="B23" s="16">
        <v>60</v>
      </c>
      <c r="C23" s="17">
        <v>42369</v>
      </c>
      <c r="D23" s="17">
        <v>42332</v>
      </c>
      <c r="E23" s="17"/>
      <c r="F23" s="17"/>
      <c r="G23" s="1">
        <f t="shared" si="0"/>
        <v>-37</v>
      </c>
      <c r="H23" s="16">
        <f t="shared" si="1"/>
        <v>-2220</v>
      </c>
    </row>
    <row r="24" spans="1:8" ht="15">
      <c r="A24" s="28" t="s">
        <v>155</v>
      </c>
      <c r="B24" s="16">
        <v>62.3</v>
      </c>
      <c r="C24" s="17">
        <v>42369</v>
      </c>
      <c r="D24" s="17">
        <v>42332</v>
      </c>
      <c r="E24" s="17"/>
      <c r="F24" s="17"/>
      <c r="G24" s="1">
        <f t="shared" si="0"/>
        <v>-37</v>
      </c>
      <c r="H24" s="16">
        <f t="shared" si="1"/>
        <v>-2305.1</v>
      </c>
    </row>
    <row r="25" spans="1:8" ht="15">
      <c r="A25" s="28" t="s">
        <v>156</v>
      </c>
      <c r="B25" s="16">
        <v>54</v>
      </c>
      <c r="C25" s="17">
        <v>42369</v>
      </c>
      <c r="D25" s="17">
        <v>42332</v>
      </c>
      <c r="E25" s="17"/>
      <c r="F25" s="17"/>
      <c r="G25" s="1">
        <f t="shared" si="0"/>
        <v>-37</v>
      </c>
      <c r="H25" s="16">
        <f t="shared" si="1"/>
        <v>-1998</v>
      </c>
    </row>
    <row r="26" spans="1:8" ht="15">
      <c r="A26" s="28" t="s">
        <v>136</v>
      </c>
      <c r="B26" s="16">
        <v>0</v>
      </c>
      <c r="C26" s="17">
        <v>42306</v>
      </c>
      <c r="D26" s="17">
        <v>42333</v>
      </c>
      <c r="E26" s="17"/>
      <c r="F26" s="17"/>
      <c r="G26" s="1">
        <f t="shared" si="0"/>
        <v>27</v>
      </c>
      <c r="H26" s="16">
        <f t="shared" si="1"/>
        <v>0</v>
      </c>
    </row>
    <row r="27" spans="1:8" ht="15">
      <c r="A27" s="28" t="s">
        <v>157</v>
      </c>
      <c r="B27" s="16">
        <v>441.8</v>
      </c>
      <c r="C27" s="17">
        <v>42338</v>
      </c>
      <c r="D27" s="17">
        <v>42340</v>
      </c>
      <c r="E27" s="17"/>
      <c r="F27" s="17"/>
      <c r="G27" s="1">
        <f t="shared" si="0"/>
        <v>2</v>
      </c>
      <c r="H27" s="16">
        <f t="shared" si="1"/>
        <v>883.6</v>
      </c>
    </row>
    <row r="28" spans="1:8" ht="15">
      <c r="A28" s="28" t="s">
        <v>158</v>
      </c>
      <c r="B28" s="16">
        <v>3200</v>
      </c>
      <c r="C28" s="17">
        <v>42339</v>
      </c>
      <c r="D28" s="17">
        <v>42340</v>
      </c>
      <c r="E28" s="17"/>
      <c r="F28" s="17"/>
      <c r="G28" s="1">
        <f t="shared" si="0"/>
        <v>1</v>
      </c>
      <c r="H28" s="16">
        <f t="shared" si="1"/>
        <v>3200</v>
      </c>
    </row>
    <row r="29" spans="1:8" ht="15">
      <c r="A29" s="28" t="s">
        <v>159</v>
      </c>
      <c r="B29" s="16">
        <v>133.16</v>
      </c>
      <c r="C29" s="17">
        <v>42372</v>
      </c>
      <c r="D29" s="17">
        <v>42340</v>
      </c>
      <c r="E29" s="17"/>
      <c r="F29" s="17"/>
      <c r="G29" s="1">
        <f t="shared" si="0"/>
        <v>-32</v>
      </c>
      <c r="H29" s="16">
        <f t="shared" si="1"/>
        <v>-4261.12</v>
      </c>
    </row>
    <row r="30" spans="1:8" ht="15">
      <c r="A30" s="28" t="s">
        <v>160</v>
      </c>
      <c r="B30" s="16">
        <v>1207.85</v>
      </c>
      <c r="C30" s="17">
        <v>42357</v>
      </c>
      <c r="D30" s="17">
        <v>42340</v>
      </c>
      <c r="E30" s="17"/>
      <c r="F30" s="17"/>
      <c r="G30" s="1">
        <f t="shared" si="0"/>
        <v>-17</v>
      </c>
      <c r="H30" s="16">
        <f t="shared" si="1"/>
        <v>-20533.449999999997</v>
      </c>
    </row>
    <row r="31" spans="1:8" ht="15">
      <c r="A31" s="28" t="s">
        <v>161</v>
      </c>
      <c r="B31" s="16">
        <v>312</v>
      </c>
      <c r="C31" s="17">
        <v>42400</v>
      </c>
      <c r="D31" s="17">
        <v>42340</v>
      </c>
      <c r="E31" s="17"/>
      <c r="F31" s="17"/>
      <c r="G31" s="1">
        <f t="shared" si="0"/>
        <v>-60</v>
      </c>
      <c r="H31" s="16">
        <f t="shared" si="1"/>
        <v>-18720</v>
      </c>
    </row>
    <row r="32" spans="1:8" ht="15">
      <c r="A32" s="28" t="s">
        <v>162</v>
      </c>
      <c r="B32" s="16">
        <v>430</v>
      </c>
      <c r="C32" s="17">
        <v>42371</v>
      </c>
      <c r="D32" s="17">
        <v>42353</v>
      </c>
      <c r="E32" s="17"/>
      <c r="F32" s="17"/>
      <c r="G32" s="1">
        <f t="shared" si="0"/>
        <v>-18</v>
      </c>
      <c r="H32" s="16">
        <f t="shared" si="1"/>
        <v>-7740</v>
      </c>
    </row>
    <row r="33" spans="1:8" ht="15">
      <c r="A33" s="28" t="s">
        <v>163</v>
      </c>
      <c r="B33" s="16">
        <v>37.9</v>
      </c>
      <c r="C33" s="17">
        <v>42361</v>
      </c>
      <c r="D33" s="17">
        <v>42353</v>
      </c>
      <c r="E33" s="17"/>
      <c r="F33" s="17"/>
      <c r="G33" s="1">
        <f t="shared" si="0"/>
        <v>-8</v>
      </c>
      <c r="H33" s="16">
        <f t="shared" si="1"/>
        <v>-303.2</v>
      </c>
    </row>
    <row r="34" spans="1:8" ht="15">
      <c r="A34" s="28" t="s">
        <v>164</v>
      </c>
      <c r="B34" s="16">
        <v>127.66</v>
      </c>
      <c r="C34" s="17">
        <v>42375</v>
      </c>
      <c r="D34" s="17">
        <v>42353</v>
      </c>
      <c r="E34" s="17"/>
      <c r="F34" s="17"/>
      <c r="G34" s="1">
        <f t="shared" si="0"/>
        <v>-22</v>
      </c>
      <c r="H34" s="16">
        <f t="shared" si="1"/>
        <v>-2808.52</v>
      </c>
    </row>
    <row r="35" spans="1:8" ht="15">
      <c r="A35" s="28" t="s">
        <v>165</v>
      </c>
      <c r="B35" s="16">
        <v>900</v>
      </c>
      <c r="C35" s="17">
        <v>42378</v>
      </c>
      <c r="D35" s="17">
        <v>42353</v>
      </c>
      <c r="E35" s="17"/>
      <c r="F35" s="17"/>
      <c r="G35" s="1">
        <f t="shared" si="0"/>
        <v>-25</v>
      </c>
      <c r="H35" s="16">
        <f t="shared" si="1"/>
        <v>-22500</v>
      </c>
    </row>
    <row r="36" spans="1:8" ht="15">
      <c r="A36" s="28" t="s">
        <v>166</v>
      </c>
      <c r="B36" s="16">
        <v>3181.82</v>
      </c>
      <c r="C36" s="17">
        <v>42384</v>
      </c>
      <c r="D36" s="17">
        <v>42353</v>
      </c>
      <c r="E36" s="17"/>
      <c r="F36" s="17"/>
      <c r="G36" s="1">
        <f t="shared" si="0"/>
        <v>-31</v>
      </c>
      <c r="H36" s="16">
        <f t="shared" si="1"/>
        <v>-98636.42</v>
      </c>
    </row>
    <row r="37" spans="1:8" ht="15">
      <c r="A37" s="28" t="s">
        <v>167</v>
      </c>
      <c r="B37" s="16">
        <v>125.88</v>
      </c>
      <c r="C37" s="17">
        <v>42379</v>
      </c>
      <c r="D37" s="17">
        <v>42353</v>
      </c>
      <c r="E37" s="17"/>
      <c r="F37" s="17"/>
      <c r="G37" s="1">
        <f t="shared" si="0"/>
        <v>-26</v>
      </c>
      <c r="H37" s="16">
        <f t="shared" si="1"/>
        <v>-3272.88</v>
      </c>
    </row>
    <row r="38" spans="1:8" ht="15">
      <c r="A38" s="28" t="s">
        <v>168</v>
      </c>
      <c r="B38" s="16">
        <v>657.3</v>
      </c>
      <c r="C38" s="17">
        <v>42384</v>
      </c>
      <c r="D38" s="17">
        <v>42359</v>
      </c>
      <c r="E38" s="17"/>
      <c r="F38" s="17"/>
      <c r="G38" s="1">
        <f t="shared" si="0"/>
        <v>-25</v>
      </c>
      <c r="H38" s="16">
        <f t="shared" si="1"/>
        <v>-16432.5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2016-04-14T08:58:56Z</dcterms:modified>
  <cp:category/>
  <cp:version/>
  <cp:contentType/>
  <cp:contentStatus/>
</cp:coreProperties>
</file>